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7400" windowHeight="13080" activeTab="2"/>
  </bookViews>
  <sheets>
    <sheet name="Tagok 1A" sheetId="1" r:id="rId1"/>
    <sheet name="Bérek 2018" sheetId="3" state="hidden" r:id="rId2"/>
    <sheet name="Tagok2" sheetId="9" r:id="rId3"/>
    <sheet name="Hozzájárulások összesítése" sheetId="6" r:id="rId4"/>
  </sheets>
  <definedNames>
    <definedName name="_xlnm.Print_Area" localSheetId="3">'Hozzájárulások összesítése'!$A$1:$F$32</definedName>
    <definedName name="_xlnm.Print_Area" localSheetId="0">'Tagok 1A'!$A$1:$O$58</definedName>
    <definedName name="_xlnm.Print_Area" localSheetId="2">Tagok2!$A$1:$M$48</definedName>
  </definedNames>
  <calcPr calcId="181029"/>
</workbook>
</file>

<file path=xl/calcChain.xml><?xml version="1.0" encoding="utf-8"?>
<calcChain xmlns="http://schemas.openxmlformats.org/spreadsheetml/2006/main">
  <c r="E31" i="6"/>
  <c r="D31"/>
  <c r="D34"/>
  <c r="D36"/>
  <c r="C31"/>
  <c r="B31"/>
  <c r="H32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H31"/>
  <c r="E46" i="9"/>
  <c r="F32"/>
  <c r="D32"/>
  <c r="C32"/>
  <c r="H29"/>
  <c r="G29"/>
  <c r="I29"/>
  <c r="J29"/>
  <c r="E29"/>
  <c r="H28"/>
  <c r="G28"/>
  <c r="I28"/>
  <c r="J28"/>
  <c r="E28"/>
  <c r="H27"/>
  <c r="G27"/>
  <c r="I27"/>
  <c r="J27"/>
  <c r="E27"/>
  <c r="H26"/>
  <c r="G26"/>
  <c r="I26"/>
  <c r="J26"/>
  <c r="E26"/>
  <c r="G25"/>
  <c r="I25"/>
  <c r="J25"/>
  <c r="E25"/>
  <c r="H24"/>
  <c r="G24"/>
  <c r="I24"/>
  <c r="J24"/>
  <c r="E24"/>
  <c r="H23"/>
  <c r="G23"/>
  <c r="I23"/>
  <c r="J23"/>
  <c r="E23"/>
  <c r="H22"/>
  <c r="G22"/>
  <c r="I22"/>
  <c r="J22"/>
  <c r="E22"/>
  <c r="H21"/>
  <c r="G21"/>
  <c r="I21"/>
  <c r="J21"/>
  <c r="E21"/>
  <c r="H20"/>
  <c r="G20"/>
  <c r="I20"/>
  <c r="J20"/>
  <c r="E20"/>
  <c r="H19"/>
  <c r="G19"/>
  <c r="I19"/>
  <c r="J19"/>
  <c r="E19"/>
  <c r="G18"/>
  <c r="I18"/>
  <c r="J18"/>
  <c r="E18"/>
  <c r="H17"/>
  <c r="G17"/>
  <c r="I17"/>
  <c r="J17"/>
  <c r="E17"/>
  <c r="H16"/>
  <c r="G16"/>
  <c r="I16"/>
  <c r="J16"/>
  <c r="E16"/>
  <c r="H15"/>
  <c r="G15"/>
  <c r="I15"/>
  <c r="J15"/>
  <c r="E15"/>
  <c r="H14"/>
  <c r="G14"/>
  <c r="I14"/>
  <c r="J14"/>
  <c r="E14"/>
  <c r="H13"/>
  <c r="G13"/>
  <c r="I13"/>
  <c r="J13"/>
  <c r="E13"/>
  <c r="H12"/>
  <c r="G12"/>
  <c r="I12"/>
  <c r="J12"/>
  <c r="E12"/>
  <c r="H11"/>
  <c r="G11"/>
  <c r="I11"/>
  <c r="J11"/>
  <c r="E11"/>
  <c r="H10"/>
  <c r="I10"/>
  <c r="J10"/>
  <c r="G10"/>
  <c r="E10"/>
  <c r="I9"/>
  <c r="J9"/>
  <c r="G9"/>
  <c r="E9"/>
  <c r="I8"/>
  <c r="J8"/>
  <c r="H8"/>
  <c r="G8"/>
  <c r="G32"/>
  <c r="E8"/>
  <c r="H7"/>
  <c r="H32"/>
  <c r="G7"/>
  <c r="I7"/>
  <c r="J7"/>
  <c r="E7"/>
  <c r="E32"/>
  <c r="K54" i="1"/>
  <c r="F6"/>
  <c r="E7"/>
  <c r="E8"/>
  <c r="E9"/>
  <c r="E10"/>
  <c r="E13"/>
  <c r="E14"/>
  <c r="E15"/>
  <c r="E17"/>
  <c r="E18"/>
  <c r="E19"/>
  <c r="E20"/>
  <c r="E21"/>
  <c r="E22"/>
  <c r="E23"/>
  <c r="E25"/>
  <c r="E27"/>
  <c r="E28"/>
  <c r="E29"/>
  <c r="E6"/>
  <c r="C32"/>
  <c r="F11" i="3"/>
  <c r="F12"/>
  <c r="F29"/>
  <c r="F30"/>
  <c r="F27"/>
  <c r="F35"/>
  <c r="F8"/>
  <c r="F17"/>
  <c r="F39"/>
  <c r="F7" i="1"/>
  <c r="F32"/>
  <c r="L58"/>
  <c r="F8"/>
  <c r="F9"/>
  <c r="F10"/>
  <c r="F13"/>
  <c r="F14"/>
  <c r="F15"/>
  <c r="F17"/>
  <c r="F18"/>
  <c r="F19"/>
  <c r="F20"/>
  <c r="F21"/>
  <c r="F22"/>
  <c r="F23"/>
  <c r="F25"/>
  <c r="F27"/>
  <c r="F28"/>
  <c r="F29"/>
  <c r="B34" i="6"/>
  <c r="J32" i="9"/>
  <c r="G48"/>
  <c r="I32"/>
  <c r="F31" i="6"/>
</calcChain>
</file>

<file path=xl/sharedStrings.xml><?xml version="1.0" encoding="utf-8"?>
<sst xmlns="http://schemas.openxmlformats.org/spreadsheetml/2006/main" count="189" uniqueCount="116">
  <si>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</si>
  <si>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</si>
  <si>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</si>
  <si>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</si>
  <si>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</si>
  <si>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</si>
  <si>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</si>
  <si>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</si>
  <si>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</si>
  <si>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</si>
  <si>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Összesen</t>
  </si>
  <si>
    <t>B E V É T E L E K</t>
  </si>
  <si>
    <t>K I A D Á S O K</t>
  </si>
  <si>
    <t>11.</t>
  </si>
  <si>
    <t>12.</t>
  </si>
  <si>
    <t>13.</t>
  </si>
  <si>
    <t>Adatok Ft-ban!</t>
  </si>
  <si>
    <t>Feladatok</t>
  </si>
  <si>
    <t>TAGOK1</t>
  </si>
  <si>
    <t>Aparhant</t>
  </si>
  <si>
    <t>Bátaapáti</t>
  </si>
  <si>
    <t>Bonyhád</t>
  </si>
  <si>
    <t>Bonyhádvarasd</t>
  </si>
  <si>
    <t>Cikó</t>
  </si>
  <si>
    <t>Sorszám</t>
  </si>
  <si>
    <t>Kiadási tétel</t>
  </si>
  <si>
    <t>Kiadás összege</t>
  </si>
  <si>
    <t>Egyéb megjegyzés</t>
  </si>
  <si>
    <t>Felsőnána</t>
  </si>
  <si>
    <t>Grábóc</t>
  </si>
  <si>
    <t>Györe</t>
  </si>
  <si>
    <t>Izmény</t>
  </si>
  <si>
    <t>Kakasd</t>
  </si>
  <si>
    <t>Kéty</t>
  </si>
  <si>
    <t>Kisdorog</t>
  </si>
  <si>
    <t>Kismányok</t>
  </si>
  <si>
    <t>Kisvejke</t>
  </si>
  <si>
    <t>Lengyel</t>
  </si>
  <si>
    <t>Mórágy</t>
  </si>
  <si>
    <t>Mőcsény</t>
  </si>
  <si>
    <t>Mucsfa</t>
  </si>
  <si>
    <t>Mindösszesen</t>
  </si>
  <si>
    <t>Murga</t>
  </si>
  <si>
    <t>Nagymányok</t>
  </si>
  <si>
    <t>Nagyvejke</t>
  </si>
  <si>
    <t>Tevel</t>
  </si>
  <si>
    <t>Váralja</t>
  </si>
  <si>
    <t>Závod</t>
  </si>
  <si>
    <t>Zomba</t>
  </si>
  <si>
    <t>Tagok1- sátor</t>
  </si>
  <si>
    <t>Település</t>
  </si>
  <si>
    <t>TAGOK2 Völgységi hírlevél</t>
  </si>
  <si>
    <t>Postai címek/település</t>
  </si>
  <si>
    <t>Tagok2-hirdetési díj</t>
  </si>
  <si>
    <t>Keresztrejtvény, grafika</t>
  </si>
  <si>
    <t>Postai terjesztés</t>
  </si>
  <si>
    <t xml:space="preserve">Hírlevél köteles példányszáma </t>
  </si>
  <si>
    <t>Szarvas Irén-VÖT ügyintéző</t>
  </si>
  <si>
    <t>járuléka</t>
  </si>
  <si>
    <t>cafeteria</t>
  </si>
  <si>
    <t>Szarvas Irén összesen</t>
  </si>
  <si>
    <t>Horváth Csilla-pénzügyi ügyintéző bére</t>
  </si>
  <si>
    <t>Horváth Csilla 1/8-ad bére összesen</t>
  </si>
  <si>
    <t>Összes bér járulékkal</t>
  </si>
  <si>
    <t xml:space="preserve">december </t>
  </si>
  <si>
    <t>kül.</t>
  </si>
  <si>
    <t>honlap: 19.050.-Ft/hó 12 hónapra + domain név</t>
  </si>
  <si>
    <t>előző év alapján</t>
  </si>
  <si>
    <t xml:space="preserve">K I A D Á S O K </t>
  </si>
  <si>
    <t>1 ebéd, tanácsülésekre kávé, pogácsa, víz</t>
  </si>
  <si>
    <t>Általános tartalék</t>
  </si>
  <si>
    <t>Ezer forintban !</t>
  </si>
  <si>
    <t>Települések megnevezése</t>
  </si>
  <si>
    <t>Tagok 1</t>
  </si>
  <si>
    <t>Tagok 2</t>
  </si>
  <si>
    <t>Tagok 3</t>
  </si>
  <si>
    <t>Fizetendő összesen</t>
  </si>
  <si>
    <t>Belső ell.</t>
  </si>
  <si>
    <t xml:space="preserve">Hírlevél </t>
  </si>
  <si>
    <t>jan-nov</t>
  </si>
  <si>
    <t>22 %</t>
  </si>
  <si>
    <t>19,5 %</t>
  </si>
  <si>
    <t>267800 Ft/hó</t>
  </si>
  <si>
    <t>Bértervezés 2018  VÖT</t>
  </si>
  <si>
    <t>Reprezentációs költség (társulási ülés kiadásai) (K1236)</t>
  </si>
  <si>
    <t>Repi és cégtelefon SZJA (17,7%) (K27)</t>
  </si>
  <si>
    <t>mentes</t>
  </si>
  <si>
    <t xml:space="preserve">5 megjelenés </t>
  </si>
  <si>
    <t>Irodaszer beszerzés (K3122)</t>
  </si>
  <si>
    <t>Honlap karbantartási díja + domai név (K322)</t>
  </si>
  <si>
    <t>Lakosságszám belső ellenőrzéshez</t>
  </si>
  <si>
    <t>Mobil telefon díja (K322)</t>
  </si>
  <si>
    <t>Postaköltség, fiókbérleti díj (K3371)</t>
  </si>
  <si>
    <t>Banki kezelési költség (K3371)</t>
  </si>
  <si>
    <t>Egyéb dologi kiadások: közjegyzői díj, társulási ülés nem repis kiadásai (K3557)</t>
  </si>
  <si>
    <t xml:space="preserve">előző év alapján </t>
  </si>
  <si>
    <t>Közjegyzői díj, társulási ülés nem repis kiadásai</t>
  </si>
  <si>
    <t xml:space="preserve">Karbantartás, javítás </t>
  </si>
  <si>
    <t>sátor, orvosi műszerek</t>
  </si>
  <si>
    <t>Lakosságszám 2019.01.01.     KEKKH</t>
  </si>
  <si>
    <t>VÖT ügyintézők önkormányzatnak átadott bére (K5066)</t>
  </si>
  <si>
    <t>Völgységi Önkormányzatok Tárulása  2020-ra tervezett költségvetése a Tagok1 tagcsoportban</t>
  </si>
  <si>
    <t>Völgységi Önkormányzatok Tárulása  2020-ra tervezett költségvetése a Tagok2 tagcsoportban</t>
  </si>
  <si>
    <t>Office program beszerzés</t>
  </si>
  <si>
    <t>Repi és cégtelefon SZOCHO (20,65%) (K24)</t>
  </si>
  <si>
    <t>Alaptagdíj</t>
  </si>
  <si>
    <t>Tagdíj kiegészítés</t>
  </si>
  <si>
    <t>TAGOK1 fizetendő tagdíj 250 Ft/lakos</t>
  </si>
  <si>
    <t>TAGOK2 Belső ellenőrzés 190,04 Ft/lakos</t>
  </si>
  <si>
    <t>Hírlevél ktg 224 Ft/cím</t>
  </si>
  <si>
    <t>Terjesztés    56,9 Ft/cím</t>
  </si>
  <si>
    <t>Hozzájárulások összesítése - 2020.</t>
  </si>
  <si>
    <t>Lapgondozás és korrektúra</t>
  </si>
  <si>
    <t>Nyomdai előállítás</t>
  </si>
  <si>
    <t xml:space="preserve">Belső ellenőrzés </t>
  </si>
  <si>
    <t>Újságírás - tördelés (nyomdai előkészítés)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</si>
</sst>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55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4"/>
      <name val="Calibri Light"/>
      <family val="2"/>
      <charset val="238"/>
    </font>
    <font>
      <b/>
      <sz val="15"/>
      <color indexed="54"/>
      <name val="Calibri"/>
      <family val="2"/>
      <charset val="238"/>
    </font>
    <font>
      <b/>
      <sz val="13"/>
      <color indexed="54"/>
      <name val="Calibri"/>
      <family val="2"/>
      <charset val="238"/>
    </font>
    <font>
      <b/>
      <sz val="11"/>
      <color indexed="54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Times New Roman CE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name val="Arial"/>
      <family val="2"/>
      <charset val="238"/>
    </font>
    <font>
      <sz val="11"/>
      <color indexed="8"/>
      <name val="Bookman Old Style"/>
      <family val="1"/>
      <charset val="238"/>
    </font>
    <font>
      <b/>
      <sz val="11"/>
      <name val="Bookman Old Style"/>
      <family val="1"/>
      <charset val="238"/>
    </font>
    <font>
      <sz val="11"/>
      <name val="Bookman Old Style"/>
      <family val="1"/>
      <charset val="238"/>
    </font>
    <font>
      <b/>
      <sz val="10"/>
      <name val="Bookman Old Style"/>
      <family val="1"/>
      <charset val="238"/>
    </font>
    <font>
      <b/>
      <i/>
      <sz val="24"/>
      <name val="Arial"/>
      <family val="2"/>
      <charset val="238"/>
    </font>
    <font>
      <b/>
      <i/>
      <sz val="10"/>
      <name val="Bookman Old Style"/>
      <family val="1"/>
      <charset val="238"/>
    </font>
    <font>
      <b/>
      <sz val="8"/>
      <name val="Bookman Old Style"/>
      <family val="1"/>
      <charset val="238"/>
    </font>
    <font>
      <b/>
      <sz val="18"/>
      <name val="Arial CE"/>
      <charset val="238"/>
    </font>
    <font>
      <sz val="10"/>
      <name val="Bookman Old Style"/>
      <family val="1"/>
      <charset val="238"/>
    </font>
    <font>
      <sz val="8"/>
      <name val="Arial"/>
      <charset val="238"/>
    </font>
    <font>
      <b/>
      <sz val="10"/>
      <name val="Arial CE"/>
      <charset val="238"/>
    </font>
    <font>
      <b/>
      <u/>
      <sz val="10"/>
      <name val="Arial CE"/>
      <charset val="238"/>
    </font>
    <font>
      <i/>
      <u/>
      <sz val="10"/>
      <name val="Arial CE"/>
      <charset val="238"/>
    </font>
    <font>
      <b/>
      <sz val="10"/>
      <color indexed="10"/>
      <name val="Arial CE"/>
      <charset val="238"/>
    </font>
    <font>
      <b/>
      <sz val="16"/>
      <name val="Bookman Old Style"/>
      <family val="1"/>
      <charset val="238"/>
    </font>
    <font>
      <b/>
      <i/>
      <sz val="16"/>
      <name val="Bookman Old Style"/>
      <family val="1"/>
      <charset val="238"/>
    </font>
    <font>
      <sz val="16"/>
      <name val="Bookman Old Style"/>
      <family val="1"/>
      <charset val="238"/>
    </font>
    <font>
      <b/>
      <sz val="18"/>
      <name val="Bookman Old Style"/>
      <family val="1"/>
      <charset val="238"/>
    </font>
    <font>
      <b/>
      <sz val="12"/>
      <name val="Bookman Old Style"/>
      <family val="1"/>
      <charset val="238"/>
    </font>
    <font>
      <b/>
      <u/>
      <sz val="12"/>
      <name val="Bookman Old Style"/>
      <family val="1"/>
      <charset val="238"/>
    </font>
    <font>
      <sz val="18"/>
      <name val="Bookman Old Style"/>
      <family val="1"/>
      <charset val="238"/>
    </font>
    <font>
      <sz val="14"/>
      <name val="Bookman Old Style"/>
      <family val="1"/>
      <charset val="238"/>
    </font>
    <font>
      <sz val="12"/>
      <name val="Bookman Old Style"/>
      <family val="1"/>
      <charset val="238"/>
    </font>
    <font>
      <b/>
      <sz val="14"/>
      <name val="Bookman Old Style"/>
      <family val="1"/>
      <charset val="238"/>
    </font>
    <font>
      <b/>
      <sz val="13"/>
      <name val="Bookman Old Style"/>
      <family val="1"/>
      <charset val="238"/>
    </font>
    <font>
      <sz val="12"/>
      <name val="Arial"/>
      <family val="2"/>
      <charset val="238"/>
    </font>
    <font>
      <b/>
      <sz val="12"/>
      <color indexed="8"/>
      <name val="Bookman Old Style"/>
      <family val="1"/>
      <charset val="238"/>
    </font>
    <font>
      <b/>
      <i/>
      <sz val="10"/>
      <name val="Times New Roman CE"/>
      <family val="1"/>
      <charset val="238"/>
    </font>
    <font>
      <b/>
      <sz val="11"/>
      <color indexed="8"/>
      <name val="Bookman Old Style"/>
      <family val="1"/>
      <charset val="238"/>
    </font>
    <font>
      <b/>
      <sz val="12"/>
      <color indexed="8"/>
      <name val="Calibri"/>
      <family val="2"/>
      <charset val="238"/>
    </font>
    <font>
      <b/>
      <u/>
      <sz val="12"/>
      <color indexed="8"/>
      <name val="Calibri"/>
      <family val="2"/>
      <charset val="238"/>
    </font>
    <font>
      <b/>
      <i/>
      <sz val="12"/>
      <name val="Arial"/>
      <family val="2"/>
      <charset val="238"/>
    </font>
    <font>
      <b/>
      <i/>
      <u/>
      <sz val="12"/>
      <name val="Arial"/>
      <family val="2"/>
      <charset val="238"/>
    </font>
    <font>
      <b/>
      <sz val="24"/>
      <name val="Bookman Old Style"/>
      <family val="1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</fills>
  <borders count="7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" fillId="3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3" borderId="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" fillId="5" borderId="7" applyNumberFormat="0" applyFont="0" applyAlignment="0" applyProtection="0"/>
    <xf numFmtId="0" fontId="12" fillId="7" borderId="0" applyNumberFormat="0" applyBorder="0" applyAlignment="0" applyProtection="0"/>
    <xf numFmtId="0" fontId="13" fillId="9" borderId="8" applyNumberFormat="0" applyAlignment="0" applyProtection="0"/>
    <xf numFmtId="0" fontId="14" fillId="0" borderId="0" applyNumberForma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5" fillId="0" borderId="0"/>
    <xf numFmtId="0" fontId="16" fillId="0" borderId="9" applyNumberFormat="0" applyFill="0" applyAlignment="0" applyProtection="0"/>
    <xf numFmtId="0" fontId="17" fillId="14" borderId="0" applyNumberFormat="0" applyBorder="0" applyAlignment="0" applyProtection="0"/>
    <xf numFmtId="0" fontId="18" fillId="10" borderId="0" applyNumberFormat="0" applyBorder="0" applyAlignment="0" applyProtection="0"/>
    <xf numFmtId="0" fontId="19" fillId="9" borderId="1" applyNumberFormat="0" applyAlignment="0" applyProtection="0"/>
  </cellStyleXfs>
  <cellXfs count="295">
    <xf numFmtId="0" fontId="0" fillId="0" borderId="0" xfId="0"/>
    <xf numFmtId="0" fontId="15" fillId="0" borderId="0" xfId="37"/>
    <xf numFmtId="0" fontId="20" fillId="0" borderId="0" xfId="36" applyFont="1"/>
    <xf numFmtId="0" fontId="25" fillId="0" borderId="0" xfId="36" applyFont="1" applyAlignment="1">
      <alignment horizontal="center"/>
    </xf>
    <xf numFmtId="0" fontId="26" fillId="0" borderId="0" xfId="36" applyFont="1" applyAlignment="1">
      <alignment horizontal="center"/>
    </xf>
    <xf numFmtId="0" fontId="22" fillId="15" borderId="10" xfId="36" applyFont="1" applyFill="1" applyBorder="1" applyAlignment="1">
      <alignment horizontal="center" vertical="center"/>
    </xf>
    <xf numFmtId="0" fontId="27" fillId="15" borderId="11" xfId="36" applyFont="1" applyFill="1" applyBorder="1" applyAlignment="1">
      <alignment horizontal="center" vertical="center" wrapText="1"/>
    </xf>
    <xf numFmtId="0" fontId="27" fillId="15" borderId="12" xfId="36" applyFont="1" applyFill="1" applyBorder="1" applyAlignment="1">
      <alignment horizontal="center" vertical="center" wrapText="1"/>
    </xf>
    <xf numFmtId="0" fontId="27" fillId="15" borderId="13" xfId="36" applyFont="1" applyFill="1" applyBorder="1" applyAlignment="1">
      <alignment horizontal="center" vertical="center" wrapText="1"/>
    </xf>
    <xf numFmtId="0" fontId="23" fillId="15" borderId="14" xfId="36" applyFont="1" applyFill="1" applyBorder="1"/>
    <xf numFmtId="0" fontId="1" fillId="0" borderId="0" xfId="36"/>
    <xf numFmtId="3" fontId="20" fillId="0" borderId="0" xfId="36" applyNumberFormat="1" applyFont="1"/>
    <xf numFmtId="0" fontId="23" fillId="0" borderId="0" xfId="36" applyFont="1"/>
    <xf numFmtId="3" fontId="0" fillId="0" borderId="0" xfId="0" applyNumberFormat="1"/>
    <xf numFmtId="3" fontId="0" fillId="0" borderId="15" xfId="0" applyNumberFormat="1" applyBorder="1"/>
    <xf numFmtId="0" fontId="32" fillId="0" borderId="0" xfId="0" applyFont="1"/>
    <xf numFmtId="0" fontId="0" fillId="0" borderId="0" xfId="0" applyAlignment="1">
      <alignment horizontal="center"/>
    </xf>
    <xf numFmtId="0" fontId="0" fillId="0" borderId="15" xfId="0" applyBorder="1"/>
    <xf numFmtId="0" fontId="31" fillId="16" borderId="0" xfId="0" applyFont="1" applyFill="1" applyBorder="1"/>
    <xf numFmtId="0" fontId="31" fillId="16" borderId="0" xfId="0" applyFont="1" applyFill="1"/>
    <xf numFmtId="3" fontId="31" fillId="16" borderId="0" xfId="0" applyNumberFormat="1" applyFont="1" applyFill="1"/>
    <xf numFmtId="0" fontId="33" fillId="0" borderId="0" xfId="0" applyFont="1"/>
    <xf numFmtId="0" fontId="34" fillId="0" borderId="16" xfId="0" applyFont="1" applyBorder="1"/>
    <xf numFmtId="0" fontId="34" fillId="0" borderId="17" xfId="0" applyFont="1" applyBorder="1"/>
    <xf numFmtId="3" fontId="34" fillId="0" borderId="17" xfId="0" applyNumberFormat="1" applyFont="1" applyBorder="1"/>
    <xf numFmtId="3" fontId="34" fillId="0" borderId="18" xfId="0" applyNumberFormat="1" applyFont="1" applyBorder="1"/>
    <xf numFmtId="0" fontId="0" fillId="0" borderId="0" xfId="0" applyAlignment="1">
      <alignment horizontal="right"/>
    </xf>
    <xf numFmtId="3" fontId="0" fillId="0" borderId="0" xfId="0" applyNumberFormat="1" applyAlignment="1">
      <alignment horizontal="center"/>
    </xf>
    <xf numFmtId="3" fontId="0" fillId="0" borderId="15" xfId="0" applyNumberFormat="1" applyBorder="1" applyAlignment="1">
      <alignment horizontal="center"/>
    </xf>
    <xf numFmtId="3" fontId="31" fillId="16" borderId="0" xfId="0" applyNumberFormat="1" applyFont="1" applyFill="1" applyAlignment="1">
      <alignment horizontal="center"/>
    </xf>
    <xf numFmtId="3" fontId="34" fillId="0" borderId="17" xfId="0" applyNumberFormat="1" applyFont="1" applyBorder="1" applyAlignment="1">
      <alignment horizontal="center"/>
    </xf>
    <xf numFmtId="0" fontId="43" fillId="0" borderId="11" xfId="35" applyFont="1" applyFill="1" applyBorder="1" applyAlignment="1">
      <alignment horizontal="left" vertical="center"/>
    </xf>
    <xf numFmtId="0" fontId="43" fillId="0" borderId="19" xfId="35" applyFont="1" applyFill="1" applyBorder="1" applyAlignment="1">
      <alignment horizontal="right" vertical="center"/>
    </xf>
    <xf numFmtId="0" fontId="43" fillId="0" borderId="20" xfId="35" applyFont="1" applyFill="1" applyBorder="1" applyAlignment="1">
      <alignment horizontal="right" vertical="center"/>
    </xf>
    <xf numFmtId="0" fontId="43" fillId="0" borderId="21" xfId="35" applyFont="1" applyFill="1" applyBorder="1" applyAlignment="1">
      <alignment horizontal="left" vertical="center"/>
    </xf>
    <xf numFmtId="0" fontId="36" fillId="0" borderId="0" xfId="35" applyFont="1" applyFill="1" applyBorder="1" applyAlignment="1">
      <alignment horizontal="center"/>
    </xf>
    <xf numFmtId="3" fontId="1" fillId="0" borderId="0" xfId="36" applyNumberFormat="1"/>
    <xf numFmtId="3" fontId="43" fillId="17" borderId="11" xfId="36" quotePrefix="1" applyNumberFormat="1" applyFont="1" applyFill="1" applyBorder="1" applyAlignment="1">
      <alignment horizontal="right" vertical="center"/>
    </xf>
    <xf numFmtId="3" fontId="43" fillId="17" borderId="22" xfId="36" quotePrefix="1" applyNumberFormat="1" applyFont="1" applyFill="1" applyBorder="1" applyAlignment="1">
      <alignment horizontal="right" vertical="center"/>
    </xf>
    <xf numFmtId="0" fontId="39" fillId="17" borderId="14" xfId="36" applyFont="1" applyFill="1" applyBorder="1"/>
    <xf numFmtId="3" fontId="43" fillId="15" borderId="11" xfId="36" applyNumberFormat="1" applyFont="1" applyFill="1" applyBorder="1" applyAlignment="1">
      <alignment horizontal="right" vertical="center"/>
    </xf>
    <xf numFmtId="3" fontId="43" fillId="15" borderId="22" xfId="36" applyNumberFormat="1" applyFont="1" applyFill="1" applyBorder="1" applyAlignment="1">
      <alignment horizontal="right" vertical="center"/>
    </xf>
    <xf numFmtId="3" fontId="39" fillId="15" borderId="13" xfId="36" applyNumberFormat="1" applyFont="1" applyFill="1" applyBorder="1" applyAlignment="1">
      <alignment horizontal="right" vertical="center"/>
    </xf>
    <xf numFmtId="3" fontId="39" fillId="15" borderId="14" xfId="36" applyNumberFormat="1" applyFont="1" applyFill="1" applyBorder="1"/>
    <xf numFmtId="3" fontId="43" fillId="17" borderId="22" xfId="36" applyNumberFormat="1" applyFont="1" applyFill="1" applyBorder="1" applyAlignment="1">
      <alignment horizontal="right" vertical="center"/>
    </xf>
    <xf numFmtId="3" fontId="39" fillId="17" borderId="13" xfId="36" applyNumberFormat="1" applyFont="1" applyFill="1" applyBorder="1" applyAlignment="1">
      <alignment horizontal="right" vertical="center"/>
    </xf>
    <xf numFmtId="3" fontId="39" fillId="17" borderId="14" xfId="36" applyNumberFormat="1" applyFont="1" applyFill="1" applyBorder="1"/>
    <xf numFmtId="3" fontId="43" fillId="15" borderId="11" xfId="36" quotePrefix="1" applyNumberFormat="1" applyFont="1" applyFill="1" applyBorder="1" applyAlignment="1">
      <alignment horizontal="right" vertical="center"/>
    </xf>
    <xf numFmtId="3" fontId="43" fillId="17" borderId="21" xfId="36" quotePrefix="1" applyNumberFormat="1" applyFont="1" applyFill="1" applyBorder="1" applyAlignment="1">
      <alignment horizontal="right" vertical="center"/>
    </xf>
    <xf numFmtId="3" fontId="43" fillId="17" borderId="23" xfId="36" applyNumberFormat="1" applyFont="1" applyFill="1" applyBorder="1" applyAlignment="1">
      <alignment horizontal="right" vertical="center"/>
    </xf>
    <xf numFmtId="3" fontId="43" fillId="17" borderId="23" xfId="36" quotePrefix="1" applyNumberFormat="1" applyFont="1" applyFill="1" applyBorder="1" applyAlignment="1">
      <alignment horizontal="right" vertical="center"/>
    </xf>
    <xf numFmtId="3" fontId="39" fillId="15" borderId="24" xfId="36" applyNumberFormat="1" applyFont="1" applyFill="1" applyBorder="1" applyAlignment="1">
      <alignment horizontal="right" vertical="center"/>
    </xf>
    <xf numFmtId="3" fontId="39" fillId="15" borderId="25" xfId="36" applyNumberFormat="1" applyFont="1" applyFill="1" applyBorder="1" applyAlignment="1">
      <alignment horizontal="right" wrapText="1"/>
    </xf>
    <xf numFmtId="3" fontId="39" fillId="15" borderId="26" xfId="36" applyNumberFormat="1" applyFont="1" applyFill="1" applyBorder="1" applyAlignment="1">
      <alignment horizontal="right" wrapText="1"/>
    </xf>
    <xf numFmtId="3" fontId="39" fillId="15" borderId="27" xfId="36" applyNumberFormat="1" applyFont="1" applyFill="1" applyBorder="1" applyAlignment="1">
      <alignment horizontal="right" wrapText="1"/>
    </xf>
    <xf numFmtId="3" fontId="39" fillId="15" borderId="27" xfId="36" applyNumberFormat="1" applyFont="1" applyFill="1" applyBorder="1"/>
    <xf numFmtId="3" fontId="43" fillId="18" borderId="22" xfId="36" applyNumberFormat="1" applyFont="1" applyFill="1" applyBorder="1" applyAlignment="1">
      <alignment horizontal="right" vertical="center"/>
    </xf>
    <xf numFmtId="0" fontId="47" fillId="0" borderId="0" xfId="0" applyFont="1" applyAlignment="1">
      <alignment horizontal="center"/>
    </xf>
    <xf numFmtId="0" fontId="16" fillId="0" borderId="0" xfId="0" applyFont="1"/>
    <xf numFmtId="0" fontId="16" fillId="0" borderId="28" xfId="0" applyFont="1" applyBorder="1" applyAlignment="1">
      <alignment horizontal="center" wrapText="1"/>
    </xf>
    <xf numFmtId="0" fontId="16" fillId="0" borderId="29" xfId="0" applyFont="1" applyBorder="1" applyAlignment="1">
      <alignment wrapText="1"/>
    </xf>
    <xf numFmtId="0" fontId="16" fillId="0" borderId="30" xfId="0" applyFont="1" applyBorder="1" applyAlignment="1">
      <alignment horizontal="center" wrapText="1"/>
    </xf>
    <xf numFmtId="0" fontId="16" fillId="0" borderId="31" xfId="0" applyFont="1" applyBorder="1" applyAlignment="1">
      <alignment horizontal="center" wrapText="1"/>
    </xf>
    <xf numFmtId="3" fontId="49" fillId="19" borderId="32" xfId="0" applyNumberFormat="1" applyFont="1" applyFill="1" applyBorder="1"/>
    <xf numFmtId="3" fontId="49" fillId="19" borderId="13" xfId="0" applyNumberFormat="1" applyFont="1" applyFill="1" applyBorder="1"/>
    <xf numFmtId="3" fontId="49" fillId="19" borderId="24" xfId="0" applyNumberFormat="1" applyFont="1" applyFill="1" applyBorder="1"/>
    <xf numFmtId="3" fontId="49" fillId="19" borderId="18" xfId="0" applyNumberFormat="1" applyFont="1" applyFill="1" applyBorder="1"/>
    <xf numFmtId="49" fontId="15" fillId="0" borderId="0" xfId="0" applyNumberFormat="1" applyFont="1" applyAlignment="1">
      <alignment horizontal="center"/>
    </xf>
    <xf numFmtId="0" fontId="15" fillId="0" borderId="0" xfId="0" applyFont="1"/>
    <xf numFmtId="0" fontId="46" fillId="0" borderId="0" xfId="0" applyFont="1"/>
    <xf numFmtId="3" fontId="46" fillId="0" borderId="0" xfId="0" applyNumberFormat="1" applyFont="1"/>
    <xf numFmtId="49" fontId="46" fillId="0" borderId="0" xfId="0" applyNumberFormat="1" applyFont="1"/>
    <xf numFmtId="3" fontId="23" fillId="0" borderId="0" xfId="36" applyNumberFormat="1" applyFont="1"/>
    <xf numFmtId="3" fontId="39" fillId="20" borderId="26" xfId="36" applyNumberFormat="1" applyFont="1" applyFill="1" applyBorder="1" applyAlignment="1">
      <alignment horizontal="right" wrapText="1"/>
    </xf>
    <xf numFmtId="0" fontId="22" fillId="15" borderId="12" xfId="36" applyFont="1" applyFill="1" applyBorder="1" applyAlignment="1">
      <alignment horizontal="center" vertical="center" wrapText="1"/>
    </xf>
    <xf numFmtId="0" fontId="43" fillId="15" borderId="12" xfId="35" applyFont="1" applyFill="1" applyBorder="1" applyAlignment="1">
      <alignment horizontal="right" vertical="center"/>
    </xf>
    <xf numFmtId="3" fontId="39" fillId="15" borderId="17" xfId="36" applyNumberFormat="1" applyFont="1" applyFill="1" applyBorder="1" applyAlignment="1">
      <alignment horizontal="right" wrapText="1"/>
    </xf>
    <xf numFmtId="0" fontId="43" fillId="21" borderId="12" xfId="35" applyFont="1" applyFill="1" applyBorder="1" applyAlignment="1">
      <alignment horizontal="right" vertical="center"/>
    </xf>
    <xf numFmtId="3" fontId="39" fillId="15" borderId="33" xfId="36" applyNumberFormat="1" applyFont="1" applyFill="1" applyBorder="1"/>
    <xf numFmtId="0" fontId="39" fillId="15" borderId="26" xfId="36" applyFont="1" applyFill="1" applyBorder="1" applyAlignment="1">
      <alignment wrapText="1"/>
    </xf>
    <xf numFmtId="0" fontId="22" fillId="15" borderId="34" xfId="36" applyFont="1" applyFill="1" applyBorder="1" applyAlignment="1">
      <alignment horizontal="center" vertical="center" wrapText="1"/>
    </xf>
    <xf numFmtId="0" fontId="22" fillId="15" borderId="35" xfId="36" applyFont="1" applyFill="1" applyBorder="1" applyAlignment="1">
      <alignment horizontal="center" vertical="center" wrapText="1"/>
    </xf>
    <xf numFmtId="0" fontId="22" fillId="15" borderId="13" xfId="36" applyFont="1" applyFill="1" applyBorder="1" applyAlignment="1">
      <alignment horizontal="center" vertical="center" wrapText="1"/>
    </xf>
    <xf numFmtId="3" fontId="39" fillId="21" borderId="13" xfId="36" quotePrefix="1" applyNumberFormat="1" applyFont="1" applyFill="1" applyBorder="1" applyAlignment="1">
      <alignment horizontal="right" vertical="center"/>
    </xf>
    <xf numFmtId="3" fontId="39" fillId="15" borderId="13" xfId="36" applyNumberFormat="1" applyFont="1" applyFill="1" applyBorder="1" applyAlignment="1">
      <alignment horizontal="right" vertical="center"/>
    </xf>
    <xf numFmtId="3" fontId="39" fillId="21" borderId="13" xfId="36" applyNumberFormat="1" applyFont="1" applyFill="1" applyBorder="1" applyAlignment="1">
      <alignment horizontal="right" vertical="center"/>
    </xf>
    <xf numFmtId="0" fontId="43" fillId="21" borderId="36" xfId="36" applyFont="1" applyFill="1" applyBorder="1" applyAlignment="1">
      <alignment horizontal="right" vertical="center"/>
    </xf>
    <xf numFmtId="3" fontId="39" fillId="21" borderId="37" xfId="36" quotePrefix="1" applyNumberFormat="1" applyFont="1" applyFill="1" applyBorder="1" applyAlignment="1">
      <alignment horizontal="right" vertical="center"/>
    </xf>
    <xf numFmtId="49" fontId="46" fillId="0" borderId="0" xfId="0" applyNumberFormat="1" applyFont="1" applyAlignment="1">
      <alignment horizontal="right"/>
    </xf>
    <xf numFmtId="0" fontId="46" fillId="0" borderId="0" xfId="0" applyFont="1" applyAlignment="1">
      <alignment horizontal="right"/>
    </xf>
    <xf numFmtId="0" fontId="53" fillId="0" borderId="0" xfId="0" applyFont="1"/>
    <xf numFmtId="0" fontId="52" fillId="0" borderId="0" xfId="0" applyFont="1" applyAlignment="1">
      <alignment horizontal="right"/>
    </xf>
    <xf numFmtId="3" fontId="52" fillId="0" borderId="0" xfId="0" applyNumberFormat="1" applyFont="1"/>
    <xf numFmtId="3" fontId="53" fillId="0" borderId="0" xfId="0" applyNumberFormat="1" applyFont="1"/>
    <xf numFmtId="3" fontId="22" fillId="17" borderId="21" xfId="0" quotePrefix="1" applyNumberFormat="1" applyFont="1" applyFill="1" applyBorder="1" applyAlignment="1">
      <alignment horizontal="right" vertical="center"/>
    </xf>
    <xf numFmtId="0" fontId="49" fillId="17" borderId="33" xfId="0" applyFont="1" applyFill="1" applyBorder="1"/>
    <xf numFmtId="3" fontId="22" fillId="17" borderId="11" xfId="0" quotePrefix="1" applyNumberFormat="1" applyFont="1" applyFill="1" applyBorder="1" applyAlignment="1">
      <alignment horizontal="right" vertical="center"/>
    </xf>
    <xf numFmtId="0" fontId="49" fillId="17" borderId="14" xfId="0" applyFont="1" applyFill="1" applyBorder="1"/>
    <xf numFmtId="0" fontId="21" fillId="0" borderId="0" xfId="35" applyFont="1" applyAlignment="1">
      <alignment horizontal="left"/>
    </xf>
    <xf numFmtId="3" fontId="43" fillId="0" borderId="19" xfId="35" applyNumberFormat="1" applyFont="1" applyFill="1" applyBorder="1" applyAlignment="1">
      <alignment horizontal="right" vertical="center"/>
    </xf>
    <xf numFmtId="0" fontId="45" fillId="0" borderId="38" xfId="35" applyFont="1" applyFill="1" applyBorder="1" applyAlignment="1">
      <alignment horizontal="center" vertical="center" wrapText="1"/>
    </xf>
    <xf numFmtId="0" fontId="45" fillId="0" borderId="39" xfId="35" applyFont="1" applyFill="1" applyBorder="1" applyAlignment="1">
      <alignment horizontal="center" vertical="center" wrapText="1"/>
    </xf>
    <xf numFmtId="0" fontId="45" fillId="0" borderId="34" xfId="35" applyFont="1" applyFill="1" applyBorder="1" applyAlignment="1">
      <alignment horizontal="center" vertical="center" wrapText="1"/>
    </xf>
    <xf numFmtId="0" fontId="43" fillId="0" borderId="40" xfId="35" applyFont="1" applyFill="1" applyBorder="1" applyAlignment="1">
      <alignment horizontal="right" vertical="center"/>
    </xf>
    <xf numFmtId="0" fontId="44" fillId="0" borderId="25" xfId="35" applyFont="1" applyFill="1" applyBorder="1" applyAlignment="1">
      <alignment wrapText="1"/>
    </xf>
    <xf numFmtId="0" fontId="44" fillId="0" borderId="41" xfId="35" applyFont="1" applyFill="1" applyBorder="1" applyAlignment="1">
      <alignment wrapText="1"/>
    </xf>
    <xf numFmtId="3" fontId="43" fillId="0" borderId="12" xfId="35" applyNumberFormat="1" applyFont="1" applyFill="1" applyBorder="1" applyAlignment="1">
      <alignment horizontal="right" vertical="center"/>
    </xf>
    <xf numFmtId="3" fontId="43" fillId="0" borderId="42" xfId="35" applyNumberFormat="1" applyFont="1" applyFill="1" applyBorder="1" applyAlignment="1">
      <alignment horizontal="right" vertical="center"/>
    </xf>
    <xf numFmtId="3" fontId="43" fillId="0" borderId="43" xfId="35" applyNumberFormat="1" applyFont="1" applyFill="1" applyBorder="1" applyAlignment="1">
      <alignment horizontal="right" vertical="center"/>
    </xf>
    <xf numFmtId="3" fontId="44" fillId="0" borderId="17" xfId="35" applyNumberFormat="1" applyFont="1" applyFill="1" applyBorder="1" applyAlignment="1">
      <alignment wrapText="1"/>
    </xf>
    <xf numFmtId="0" fontId="45" fillId="0" borderId="28" xfId="35" applyFont="1" applyFill="1" applyBorder="1" applyAlignment="1">
      <alignment horizontal="center" vertical="center" wrapText="1"/>
    </xf>
    <xf numFmtId="3" fontId="39" fillId="0" borderId="44" xfId="35" applyNumberFormat="1" applyFont="1" applyFill="1" applyBorder="1" applyAlignment="1">
      <alignment horizontal="right" vertical="center"/>
    </xf>
    <xf numFmtId="3" fontId="39" fillId="0" borderId="45" xfId="35" quotePrefix="1" applyNumberFormat="1" applyFont="1" applyFill="1" applyBorder="1" applyAlignment="1">
      <alignment horizontal="right" vertical="center"/>
    </xf>
    <xf numFmtId="3" fontId="44" fillId="0" borderId="46" xfId="35" applyNumberFormat="1" applyFont="1" applyFill="1" applyBorder="1" applyAlignment="1">
      <alignment horizontal="right" wrapText="1"/>
    </xf>
    <xf numFmtId="0" fontId="35" fillId="0" borderId="0" xfId="35" applyFont="1" applyFill="1" applyAlignment="1">
      <alignment horizontal="center"/>
    </xf>
    <xf numFmtId="0" fontId="24" fillId="0" borderId="0" xfId="35" applyFont="1" applyFill="1" applyAlignment="1">
      <alignment horizontal="center"/>
    </xf>
    <xf numFmtId="0" fontId="29" fillId="0" borderId="0" xfId="0" applyFont="1" applyFill="1"/>
    <xf numFmtId="0" fontId="23" fillId="0" borderId="0" xfId="35" applyFont="1" applyFill="1"/>
    <xf numFmtId="0" fontId="21" fillId="0" borderId="0" xfId="35" applyFont="1" applyFill="1" applyAlignment="1">
      <alignment horizontal="center"/>
    </xf>
    <xf numFmtId="0" fontId="37" fillId="0" borderId="0" xfId="35" applyFont="1" applyFill="1" applyBorder="1" applyAlignment="1">
      <alignment horizontal="center"/>
    </xf>
    <xf numFmtId="0" fontId="38" fillId="0" borderId="0" xfId="35" applyFont="1" applyFill="1" applyAlignment="1">
      <alignment horizontal="center"/>
    </xf>
    <xf numFmtId="0" fontId="23" fillId="0" borderId="0" xfId="35" applyFont="1" applyFill="1" applyBorder="1"/>
    <xf numFmtId="3" fontId="23" fillId="0" borderId="0" xfId="35" applyNumberFormat="1" applyFont="1" applyFill="1"/>
    <xf numFmtId="3" fontId="29" fillId="0" borderId="0" xfId="0" applyNumberFormat="1" applyFont="1" applyFill="1"/>
    <xf numFmtId="0" fontId="22" fillId="0" borderId="0" xfId="35" applyFont="1" applyFill="1"/>
    <xf numFmtId="0" fontId="29" fillId="0" borderId="0" xfId="37" applyFont="1" applyFill="1"/>
    <xf numFmtId="0" fontId="40" fillId="0" borderId="0" xfId="37" applyFont="1" applyFill="1" applyAlignment="1">
      <alignment horizontal="center"/>
    </xf>
    <xf numFmtId="0" fontId="39" fillId="0" borderId="25" xfId="37" applyFont="1" applyFill="1" applyBorder="1" applyAlignment="1">
      <alignment horizontal="center"/>
    </xf>
    <xf numFmtId="0" fontId="43" fillId="0" borderId="11" xfId="37" applyFont="1" applyFill="1" applyBorder="1" applyAlignment="1">
      <alignment horizontal="center"/>
    </xf>
    <xf numFmtId="3" fontId="22" fillId="17" borderId="47" xfId="0" quotePrefix="1" applyNumberFormat="1" applyFont="1" applyFill="1" applyBorder="1" applyAlignment="1">
      <alignment horizontal="right" vertical="center"/>
    </xf>
    <xf numFmtId="0" fontId="49" fillId="17" borderId="48" xfId="0" applyFont="1" applyFill="1" applyBorder="1"/>
    <xf numFmtId="0" fontId="12" fillId="17" borderId="14" xfId="31" applyFill="1" applyBorder="1"/>
    <xf numFmtId="3" fontId="39" fillId="0" borderId="44" xfId="35" quotePrefix="1" applyNumberFormat="1" applyFont="1" applyFill="1" applyBorder="1" applyAlignment="1">
      <alignment horizontal="right" vertical="center"/>
    </xf>
    <xf numFmtId="0" fontId="29" fillId="0" borderId="0" xfId="37" applyFont="1"/>
    <xf numFmtId="0" fontId="22" fillId="0" borderId="38" xfId="36" applyFont="1" applyBorder="1" applyAlignment="1">
      <alignment horizontal="center" vertical="center" wrapText="1"/>
    </xf>
    <xf numFmtId="0" fontId="22" fillId="0" borderId="34" xfId="36" applyFont="1" applyBorder="1" applyAlignment="1">
      <alignment horizontal="center" vertical="center" wrapText="1"/>
    </xf>
    <xf numFmtId="0" fontId="51" fillId="0" borderId="0" xfId="36" applyFont="1"/>
    <xf numFmtId="0" fontId="22" fillId="0" borderId="11" xfId="36" applyFont="1" applyBorder="1" applyAlignment="1">
      <alignment horizontal="center" vertical="center" wrapText="1"/>
    </xf>
    <xf numFmtId="0" fontId="22" fillId="0" borderId="12" xfId="36" applyFont="1" applyBorder="1" applyAlignment="1">
      <alignment horizontal="center" vertical="center" wrapText="1"/>
    </xf>
    <xf numFmtId="0" fontId="0" fillId="16" borderId="0" xfId="0" applyFill="1"/>
    <xf numFmtId="0" fontId="43" fillId="0" borderId="11" xfId="36" applyFont="1" applyBorder="1" applyAlignment="1">
      <alignment horizontal="left" vertical="center"/>
    </xf>
    <xf numFmtId="0" fontId="43" fillId="0" borderId="19" xfId="35" applyFont="1" applyBorder="1" applyAlignment="1">
      <alignment horizontal="right" vertical="center"/>
    </xf>
    <xf numFmtId="0" fontId="23" fillId="0" borderId="0" xfId="35" applyFont="1" applyAlignment="1">
      <alignment horizontal="right" vertical="center"/>
    </xf>
    <xf numFmtId="3" fontId="22" fillId="0" borderId="0" xfId="36" quotePrefix="1" applyNumberFormat="1" applyFont="1" applyAlignment="1">
      <alignment horizontal="right" vertical="center"/>
    </xf>
    <xf numFmtId="3" fontId="23" fillId="0" borderId="0" xfId="36" quotePrefix="1" applyNumberFormat="1" applyFont="1" applyAlignment="1">
      <alignment horizontal="right" vertical="center"/>
    </xf>
    <xf numFmtId="3" fontId="23" fillId="0" borderId="0" xfId="36" applyNumberFormat="1" applyFont="1" applyAlignment="1">
      <alignment horizontal="right" vertical="center"/>
    </xf>
    <xf numFmtId="3" fontId="22" fillId="0" borderId="0" xfId="36" applyNumberFormat="1" applyFont="1" applyAlignment="1">
      <alignment horizontal="right" vertical="center"/>
    </xf>
    <xf numFmtId="0" fontId="23" fillId="0" borderId="0" xfId="36" applyFont="1" applyAlignment="1">
      <alignment horizontal="left" vertical="center"/>
    </xf>
    <xf numFmtId="0" fontId="43" fillId="0" borderId="20" xfId="35" applyFont="1" applyBorder="1" applyAlignment="1">
      <alignment horizontal="right" vertical="center"/>
    </xf>
    <xf numFmtId="0" fontId="43" fillId="0" borderId="30" xfId="36" applyFont="1" applyBorder="1" applyAlignment="1">
      <alignment horizontal="left" vertical="center"/>
    </xf>
    <xf numFmtId="0" fontId="43" fillId="0" borderId="36" xfId="36" applyFont="1" applyBorder="1" applyAlignment="1">
      <alignment horizontal="right" vertical="center"/>
    </xf>
    <xf numFmtId="0" fontId="23" fillId="0" borderId="0" xfId="36" applyFont="1" applyAlignment="1">
      <alignment horizontal="right" vertical="center"/>
    </xf>
    <xf numFmtId="0" fontId="39" fillId="0" borderId="25" xfId="36" applyFont="1" applyBorder="1" applyAlignment="1">
      <alignment wrapText="1"/>
    </xf>
    <xf numFmtId="0" fontId="39" fillId="0" borderId="26" xfId="36" applyFont="1" applyBorder="1" applyAlignment="1">
      <alignment wrapText="1"/>
    </xf>
    <xf numFmtId="0" fontId="22" fillId="0" borderId="0" xfId="36" applyFont="1" applyAlignment="1">
      <alignment wrapText="1"/>
    </xf>
    <xf numFmtId="3" fontId="22" fillId="0" borderId="0" xfId="36" applyNumberFormat="1" applyFont="1" applyAlignment="1">
      <alignment horizontal="right" wrapText="1"/>
    </xf>
    <xf numFmtId="0" fontId="48" fillId="0" borderId="0" xfId="34" applyFont="1" applyAlignment="1">
      <alignment horizontal="right"/>
    </xf>
    <xf numFmtId="0" fontId="23" fillId="0" borderId="49" xfId="0" applyFont="1" applyBorder="1" applyAlignment="1">
      <alignment horizontal="left" vertical="center"/>
    </xf>
    <xf numFmtId="3" fontId="22" fillId="0" borderId="50" xfId="0" applyNumberFormat="1" applyFont="1" applyBorder="1" applyAlignment="1">
      <alignment horizontal="right" vertical="center"/>
    </xf>
    <xf numFmtId="1" fontId="49" fillId="0" borderId="50" xfId="0" applyNumberFormat="1" applyFont="1" applyBorder="1"/>
    <xf numFmtId="0" fontId="16" fillId="0" borderId="0" xfId="0" applyFont="1" applyAlignment="1">
      <alignment horizontal="center" wrapText="1"/>
    </xf>
    <xf numFmtId="0" fontId="23" fillId="0" borderId="51" xfId="0" applyFont="1" applyBorder="1" applyAlignment="1">
      <alignment horizontal="left" vertical="center"/>
    </xf>
    <xf numFmtId="3" fontId="22" fillId="0" borderId="44" xfId="0" applyNumberFormat="1" applyFont="1" applyBorder="1" applyAlignment="1">
      <alignment horizontal="right" vertical="center"/>
    </xf>
    <xf numFmtId="3" fontId="22" fillId="0" borderId="11" xfId="0" applyNumberFormat="1" applyFont="1" applyBorder="1" applyAlignment="1">
      <alignment horizontal="right" vertical="center"/>
    </xf>
    <xf numFmtId="0" fontId="49" fillId="0" borderId="14" xfId="0" applyFont="1" applyBorder="1"/>
    <xf numFmtId="1" fontId="49" fillId="0" borderId="44" xfId="0" applyNumberFormat="1" applyFont="1" applyBorder="1"/>
    <xf numFmtId="0" fontId="16" fillId="0" borderId="0" xfId="0" applyFont="1" applyAlignment="1">
      <alignment wrapText="1"/>
    </xf>
    <xf numFmtId="0" fontId="23" fillId="0" borderId="0" xfId="0" applyFont="1" applyAlignment="1">
      <alignment horizontal="left" vertical="center"/>
    </xf>
    <xf numFmtId="3" fontId="22" fillId="0" borderId="0" xfId="0" applyNumberFormat="1" applyFont="1" applyAlignment="1">
      <alignment horizontal="right" vertical="center"/>
    </xf>
    <xf numFmtId="3" fontId="22" fillId="0" borderId="0" xfId="0" quotePrefix="1" applyNumberFormat="1" applyFont="1" applyAlignment="1">
      <alignment horizontal="right" vertical="center"/>
    </xf>
    <xf numFmtId="0" fontId="49" fillId="0" borderId="0" xfId="0" applyFont="1"/>
    <xf numFmtId="1" fontId="49" fillId="0" borderId="0" xfId="0" applyNumberFormat="1" applyFont="1"/>
    <xf numFmtId="3" fontId="49" fillId="0" borderId="0" xfId="0" applyNumberFormat="1" applyFont="1"/>
    <xf numFmtId="3" fontId="22" fillId="0" borderId="44" xfId="0" quotePrefix="1" applyNumberFormat="1" applyFont="1" applyBorder="1" applyAlignment="1">
      <alignment horizontal="right" vertical="center"/>
    </xf>
    <xf numFmtId="0" fontId="23" fillId="0" borderId="52" xfId="0" applyFont="1" applyBorder="1" applyAlignment="1">
      <alignment horizontal="left" vertical="center"/>
    </xf>
    <xf numFmtId="3" fontId="22" fillId="0" borderId="45" xfId="0" quotePrefix="1" applyNumberFormat="1" applyFont="1" applyBorder="1" applyAlignment="1">
      <alignment horizontal="right" vertical="center"/>
    </xf>
    <xf numFmtId="1" fontId="49" fillId="0" borderId="45" xfId="0" applyNumberFormat="1" applyFont="1" applyBorder="1"/>
    <xf numFmtId="0" fontId="22" fillId="0" borderId="16" xfId="0" applyFont="1" applyBorder="1" applyAlignment="1">
      <alignment wrapText="1"/>
    </xf>
    <xf numFmtId="3" fontId="22" fillId="0" borderId="46" xfId="0" applyNumberFormat="1" applyFont="1" applyBorder="1" applyAlignment="1">
      <alignment horizontal="right" wrapText="1"/>
    </xf>
    <xf numFmtId="3" fontId="22" fillId="0" borderId="25" xfId="0" applyNumberFormat="1" applyFont="1" applyBorder="1" applyAlignment="1">
      <alignment horizontal="right" wrapText="1"/>
    </xf>
    <xf numFmtId="0" fontId="49" fillId="0" borderId="27" xfId="0" applyFont="1" applyBorder="1"/>
    <xf numFmtId="1" fontId="49" fillId="0" borderId="46" xfId="0" applyNumberFormat="1" applyFont="1" applyBorder="1"/>
    <xf numFmtId="0" fontId="21" fillId="0" borderId="0" xfId="0" applyFont="1"/>
    <xf numFmtId="0" fontId="22" fillId="0" borderId="0" xfId="0" applyFont="1" applyAlignment="1">
      <alignment wrapText="1"/>
    </xf>
    <xf numFmtId="3" fontId="22" fillId="0" borderId="0" xfId="0" applyNumberFormat="1" applyFont="1" applyAlignment="1">
      <alignment horizontal="right" wrapText="1"/>
    </xf>
    <xf numFmtId="0" fontId="39" fillId="0" borderId="25" xfId="37" applyFont="1" applyBorder="1"/>
    <xf numFmtId="0" fontId="43" fillId="0" borderId="47" xfId="37" applyFont="1" applyBorder="1" applyAlignment="1">
      <alignment horizontal="center"/>
    </xf>
    <xf numFmtId="0" fontId="43" fillId="0" borderId="11" xfId="37" applyFont="1" applyBorder="1" applyAlignment="1">
      <alignment horizontal="center"/>
    </xf>
    <xf numFmtId="3" fontId="39" fillId="0" borderId="20" xfId="37" applyNumberFormat="1" applyFont="1" applyFill="1" applyBorder="1" applyAlignment="1">
      <alignment horizontal="right"/>
    </xf>
    <xf numFmtId="3" fontId="39" fillId="0" borderId="22" xfId="37" applyNumberFormat="1" applyFont="1" applyFill="1" applyBorder="1" applyAlignment="1">
      <alignment horizontal="right"/>
    </xf>
    <xf numFmtId="49" fontId="29" fillId="0" borderId="22" xfId="37" applyNumberFormat="1" applyFont="1" applyFill="1" applyBorder="1" applyAlignment="1">
      <alignment horizontal="center" wrapText="1"/>
    </xf>
    <xf numFmtId="49" fontId="29" fillId="0" borderId="12" xfId="37" applyNumberFormat="1" applyFont="1" applyFill="1" applyBorder="1" applyAlignment="1">
      <alignment horizontal="center" wrapText="1"/>
    </xf>
    <xf numFmtId="49" fontId="29" fillId="0" borderId="14" xfId="37" applyNumberFormat="1" applyFont="1" applyFill="1" applyBorder="1" applyAlignment="1">
      <alignment horizontal="center" wrapText="1"/>
    </xf>
    <xf numFmtId="0" fontId="43" fillId="0" borderId="20" xfId="37" applyFont="1" applyFill="1" applyBorder="1" applyAlignment="1">
      <alignment horizontal="left" wrapText="1"/>
    </xf>
    <xf numFmtId="0" fontId="43" fillId="0" borderId="19" xfId="37" applyFont="1" applyFill="1" applyBorder="1" applyAlignment="1">
      <alignment horizontal="left" wrapText="1"/>
    </xf>
    <xf numFmtId="0" fontId="43" fillId="0" borderId="22" xfId="37" applyFont="1" applyFill="1" applyBorder="1" applyAlignment="1">
      <alignment horizontal="left" wrapText="1"/>
    </xf>
    <xf numFmtId="3" fontId="39" fillId="0" borderId="12" xfId="37" applyNumberFormat="1" applyFont="1" applyFill="1" applyBorder="1" applyAlignment="1">
      <alignment horizontal="right"/>
    </xf>
    <xf numFmtId="0" fontId="29" fillId="0" borderId="20" xfId="37" applyFont="1" applyFill="1" applyBorder="1" applyAlignment="1">
      <alignment horizontal="center" wrapText="1"/>
    </xf>
    <xf numFmtId="0" fontId="29" fillId="0" borderId="19" xfId="37" applyFont="1" applyFill="1" applyBorder="1" applyAlignment="1">
      <alignment horizontal="center" wrapText="1"/>
    </xf>
    <xf numFmtId="0" fontId="29" fillId="0" borderId="13" xfId="37" applyFont="1" applyFill="1" applyBorder="1" applyAlignment="1">
      <alignment horizontal="center" wrapText="1"/>
    </xf>
    <xf numFmtId="0" fontId="43" fillId="0" borderId="12" xfId="37" applyFont="1" applyFill="1" applyBorder="1" applyAlignment="1">
      <alignment horizontal="left"/>
    </xf>
    <xf numFmtId="0" fontId="29" fillId="0" borderId="12" xfId="37" applyFont="1" applyFill="1" applyBorder="1" applyAlignment="1">
      <alignment horizontal="center" wrapText="1"/>
    </xf>
    <xf numFmtId="0" fontId="29" fillId="0" borderId="14" xfId="37" applyFont="1" applyFill="1" applyBorder="1" applyAlignment="1">
      <alignment horizontal="center" wrapText="1"/>
    </xf>
    <xf numFmtId="0" fontId="43" fillId="0" borderId="0" xfId="0" applyFont="1" applyFill="1" applyAlignment="1"/>
    <xf numFmtId="0" fontId="43" fillId="0" borderId="20" xfId="37" applyFont="1" applyFill="1" applyBorder="1" applyAlignment="1">
      <alignment horizontal="left"/>
    </xf>
    <xf numFmtId="0" fontId="43" fillId="0" borderId="19" xfId="37" applyFont="1" applyFill="1" applyBorder="1" applyAlignment="1">
      <alignment horizontal="left"/>
    </xf>
    <xf numFmtId="0" fontId="43" fillId="0" borderId="22" xfId="37" applyFont="1" applyFill="1" applyBorder="1" applyAlignment="1">
      <alignment horizontal="left"/>
    </xf>
    <xf numFmtId="0" fontId="43" fillId="0" borderId="22" xfId="0" applyFont="1" applyFill="1" applyBorder="1" applyAlignment="1">
      <alignment horizontal="right"/>
    </xf>
    <xf numFmtId="0" fontId="29" fillId="0" borderId="19" xfId="0" applyFont="1" applyFill="1" applyBorder="1" applyAlignment="1">
      <alignment horizontal="center" wrapText="1"/>
    </xf>
    <xf numFmtId="0" fontId="29" fillId="0" borderId="13" xfId="0" applyFont="1" applyFill="1" applyBorder="1" applyAlignment="1">
      <alignment horizontal="center" wrapText="1"/>
    </xf>
    <xf numFmtId="0" fontId="35" fillId="0" borderId="0" xfId="35" applyFont="1" applyFill="1" applyAlignment="1">
      <alignment horizontal="center"/>
    </xf>
    <xf numFmtId="0" fontId="21" fillId="0" borderId="0" xfId="35" applyFont="1" applyFill="1" applyAlignment="1"/>
    <xf numFmtId="0" fontId="36" fillId="0" borderId="0" xfId="35" applyFont="1" applyFill="1" applyBorder="1" applyAlignment="1">
      <alignment horizontal="center"/>
    </xf>
    <xf numFmtId="0" fontId="21" fillId="0" borderId="0" xfId="35" applyFont="1" applyFill="1" applyAlignment="1">
      <alignment horizontal="center"/>
    </xf>
    <xf numFmtId="0" fontId="38" fillId="0" borderId="0" xfId="35" applyFont="1" applyFill="1" applyAlignment="1">
      <alignment horizontal="center"/>
    </xf>
    <xf numFmtId="0" fontId="35" fillId="0" borderId="0" xfId="37" applyFont="1" applyFill="1" applyAlignment="1">
      <alignment horizontal="center"/>
    </xf>
    <xf numFmtId="0" fontId="38" fillId="0" borderId="0" xfId="37" applyFont="1" applyFill="1" applyAlignment="1">
      <alignment horizontal="center"/>
    </xf>
    <xf numFmtId="0" fontId="41" fillId="0" borderId="0" xfId="35" applyFont="1" applyFill="1" applyAlignment="1"/>
    <xf numFmtId="0" fontId="41" fillId="0" borderId="53" xfId="35" applyFont="1" applyFill="1" applyBorder="1" applyAlignment="1"/>
    <xf numFmtId="0" fontId="39" fillId="0" borderId="26" xfId="37" applyFont="1" applyFill="1" applyBorder="1" applyAlignment="1">
      <alignment horizontal="center"/>
    </xf>
    <xf numFmtId="0" fontId="39" fillId="0" borderId="27" xfId="37" applyFont="1" applyFill="1" applyBorder="1" applyAlignment="1">
      <alignment horizontal="center"/>
    </xf>
    <xf numFmtId="3" fontId="39" fillId="0" borderId="54" xfId="37" applyNumberFormat="1" applyFont="1" applyFill="1" applyBorder="1" applyAlignment="1">
      <alignment horizontal="right"/>
    </xf>
    <xf numFmtId="3" fontId="39" fillId="0" borderId="55" xfId="37" applyNumberFormat="1" applyFont="1" applyFill="1" applyBorder="1" applyAlignment="1">
      <alignment horizontal="right"/>
    </xf>
    <xf numFmtId="3" fontId="39" fillId="0" borderId="0" xfId="37" applyNumberFormat="1" applyFont="1" applyFill="1" applyBorder="1" applyAlignment="1">
      <alignment horizontal="right"/>
    </xf>
    <xf numFmtId="0" fontId="43" fillId="0" borderId="54" xfId="37" applyFont="1" applyFill="1" applyBorder="1" applyAlignment="1">
      <alignment horizontal="left"/>
    </xf>
    <xf numFmtId="0" fontId="43" fillId="0" borderId="39" xfId="37" applyFont="1" applyFill="1" applyBorder="1" applyAlignment="1">
      <alignment horizontal="left"/>
    </xf>
    <xf numFmtId="0" fontId="43" fillId="0" borderId="55" xfId="37" applyFont="1" applyFill="1" applyBorder="1" applyAlignment="1">
      <alignment horizontal="left"/>
    </xf>
    <xf numFmtId="0" fontId="43" fillId="0" borderId="19" xfId="0" applyFont="1" applyFill="1" applyBorder="1" applyAlignment="1">
      <alignment horizontal="left" wrapText="1"/>
    </xf>
    <xf numFmtId="0" fontId="43" fillId="0" borderId="22" xfId="0" applyFont="1" applyFill="1" applyBorder="1" applyAlignment="1">
      <alignment horizontal="left" wrapText="1"/>
    </xf>
    <xf numFmtId="0" fontId="29" fillId="0" borderId="22" xfId="37" applyFont="1" applyFill="1" applyBorder="1" applyAlignment="1">
      <alignment horizontal="center" wrapText="1"/>
    </xf>
    <xf numFmtId="0" fontId="42" fillId="0" borderId="56" xfId="37" applyFont="1" applyFill="1" applyBorder="1" applyAlignment="1">
      <alignment horizontal="right"/>
    </xf>
    <xf numFmtId="0" fontId="42" fillId="0" borderId="53" xfId="37" applyFont="1" applyFill="1" applyBorder="1" applyAlignment="1">
      <alignment horizontal="right"/>
    </xf>
    <xf numFmtId="0" fontId="42" fillId="0" borderId="57" xfId="37" applyFont="1" applyFill="1" applyBorder="1" applyAlignment="1">
      <alignment horizontal="right"/>
    </xf>
    <xf numFmtId="3" fontId="39" fillId="0" borderId="58" xfId="37" applyNumberFormat="1" applyFont="1" applyFill="1" applyBorder="1" applyAlignment="1">
      <alignment horizontal="right"/>
    </xf>
    <xf numFmtId="3" fontId="39" fillId="0" borderId="57" xfId="37" applyNumberFormat="1" applyFont="1" applyFill="1" applyBorder="1" applyAlignment="1">
      <alignment horizontal="right"/>
    </xf>
    <xf numFmtId="0" fontId="29" fillId="0" borderId="53" xfId="37" applyFont="1" applyFill="1" applyBorder="1" applyAlignment="1">
      <alignment horizontal="center" wrapText="1"/>
    </xf>
    <xf numFmtId="0" fontId="29" fillId="0" borderId="59" xfId="37" applyFont="1" applyFill="1" applyBorder="1" applyAlignment="1">
      <alignment horizontal="center" wrapText="1"/>
    </xf>
    <xf numFmtId="0" fontId="28" fillId="0" borderId="0" xfId="36" applyFont="1" applyAlignment="1">
      <alignment horizontal="center"/>
    </xf>
    <xf numFmtId="0" fontId="22" fillId="15" borderId="60" xfId="36" applyFont="1" applyFill="1" applyBorder="1" applyAlignment="1">
      <alignment horizontal="center" vertical="center" wrapText="1"/>
    </xf>
    <xf numFmtId="0" fontId="22" fillId="15" borderId="39" xfId="36" applyFont="1" applyFill="1" applyBorder="1" applyAlignment="1">
      <alignment horizontal="center" vertical="center" wrapText="1"/>
    </xf>
    <xf numFmtId="0" fontId="1" fillId="0" borderId="39" xfId="36" applyBorder="1" applyAlignment="1">
      <alignment horizontal="center" vertical="center" wrapText="1"/>
    </xf>
    <xf numFmtId="0" fontId="1" fillId="0" borderId="35" xfId="36" applyBorder="1" applyAlignment="1">
      <alignment horizontal="center" vertical="center" wrapText="1"/>
    </xf>
    <xf numFmtId="0" fontId="54" fillId="0" borderId="0" xfId="36" applyFont="1" applyAlignment="1">
      <alignment horizontal="center"/>
    </xf>
    <xf numFmtId="0" fontId="39" fillId="0" borderId="26" xfId="37" applyFont="1" applyBorder="1" applyAlignment="1">
      <alignment horizontal="center"/>
    </xf>
    <xf numFmtId="0" fontId="39" fillId="0" borderId="27" xfId="37" applyFont="1" applyBorder="1" applyAlignment="1">
      <alignment horizontal="center"/>
    </xf>
    <xf numFmtId="0" fontId="43" fillId="0" borderId="20" xfId="37" applyFont="1" applyBorder="1" applyAlignment="1">
      <alignment horizontal="left"/>
    </xf>
    <xf numFmtId="0" fontId="43" fillId="0" borderId="19" xfId="37" applyFont="1" applyBorder="1" applyAlignment="1">
      <alignment horizontal="left"/>
    </xf>
    <xf numFmtId="0" fontId="43" fillId="0" borderId="22" xfId="37" applyFont="1" applyBorder="1" applyAlignment="1">
      <alignment horizontal="left"/>
    </xf>
    <xf numFmtId="3" fontId="39" fillId="0" borderId="12" xfId="37" applyNumberFormat="1" applyFont="1" applyBorder="1" applyAlignment="1">
      <alignment horizontal="right"/>
    </xf>
    <xf numFmtId="0" fontId="43" fillId="0" borderId="12" xfId="37" applyFont="1" applyBorder="1" applyAlignment="1">
      <alignment horizontal="center"/>
    </xf>
    <xf numFmtId="0" fontId="43" fillId="0" borderId="14" xfId="37" applyFont="1" applyBorder="1" applyAlignment="1">
      <alignment horizontal="center"/>
    </xf>
    <xf numFmtId="9" fontId="43" fillId="0" borderId="12" xfId="37" applyNumberFormat="1" applyFont="1" applyBorder="1" applyAlignment="1">
      <alignment horizontal="center"/>
    </xf>
    <xf numFmtId="9" fontId="43" fillId="0" borderId="22" xfId="37" applyNumberFormat="1" applyFont="1" applyBorder="1" applyAlignment="1">
      <alignment horizontal="center"/>
    </xf>
    <xf numFmtId="0" fontId="39" fillId="0" borderId="41" xfId="37" applyFont="1" applyBorder="1" applyAlignment="1">
      <alignment horizontal="center"/>
    </xf>
    <xf numFmtId="0" fontId="39" fillId="0" borderId="17" xfId="37" applyFont="1" applyBorder="1" applyAlignment="1">
      <alignment horizontal="center"/>
    </xf>
    <xf numFmtId="0" fontId="39" fillId="0" borderId="62" xfId="37" applyFont="1" applyBorder="1" applyAlignment="1">
      <alignment horizontal="center"/>
    </xf>
    <xf numFmtId="0" fontId="43" fillId="0" borderId="54" xfId="37" applyFont="1" applyBorder="1" applyAlignment="1">
      <alignment horizontal="left"/>
    </xf>
    <xf numFmtId="0" fontId="43" fillId="0" borderId="39" xfId="37" applyFont="1" applyBorder="1" applyAlignment="1">
      <alignment horizontal="left"/>
    </xf>
    <xf numFmtId="0" fontId="43" fillId="0" borderId="55" xfId="37" applyFont="1" applyBorder="1" applyAlignment="1">
      <alignment horizontal="left"/>
    </xf>
    <xf numFmtId="0" fontId="35" fillId="0" borderId="0" xfId="35" applyFont="1" applyAlignment="1">
      <alignment horizontal="center"/>
    </xf>
    <xf numFmtId="0" fontId="0" fillId="0" borderId="0" xfId="0" applyAlignment="1">
      <alignment horizontal="center"/>
    </xf>
    <xf numFmtId="3" fontId="39" fillId="0" borderId="61" xfId="37" applyNumberFormat="1" applyFont="1" applyBorder="1" applyAlignment="1">
      <alignment horizontal="right"/>
    </xf>
    <xf numFmtId="0" fontId="43" fillId="0" borderId="61" xfId="0" applyFont="1" applyBorder="1"/>
    <xf numFmtId="9" fontId="43" fillId="0" borderId="61" xfId="37" applyNumberFormat="1" applyFont="1" applyBorder="1" applyAlignment="1">
      <alignment horizontal="center"/>
    </xf>
    <xf numFmtId="0" fontId="43" fillId="0" borderId="61" xfId="37" applyFont="1" applyBorder="1" applyAlignment="1">
      <alignment horizontal="center"/>
    </xf>
    <xf numFmtId="0" fontId="43" fillId="0" borderId="48" xfId="37" applyFont="1" applyBorder="1" applyAlignment="1">
      <alignment horizontal="center"/>
    </xf>
    <xf numFmtId="0" fontId="43" fillId="0" borderId="16" xfId="37" applyFont="1" applyBorder="1" applyAlignment="1">
      <alignment horizontal="right"/>
    </xf>
    <xf numFmtId="0" fontId="43" fillId="0" borderId="17" xfId="37" applyFont="1" applyBorder="1" applyAlignment="1">
      <alignment horizontal="right"/>
    </xf>
    <xf numFmtId="0" fontId="43" fillId="0" borderId="62" xfId="37" applyFont="1" applyBorder="1" applyAlignment="1">
      <alignment horizontal="right"/>
    </xf>
    <xf numFmtId="3" fontId="39" fillId="0" borderId="41" xfId="37" applyNumberFormat="1" applyFont="1" applyBorder="1" applyAlignment="1">
      <alignment horizontal="right"/>
    </xf>
    <xf numFmtId="3" fontId="39" fillId="0" borderId="62" xfId="37" applyNumberFormat="1" applyFont="1" applyBorder="1" applyAlignment="1">
      <alignment horizontal="right"/>
    </xf>
    <xf numFmtId="0" fontId="29" fillId="0" borderId="17" xfId="37" applyFont="1" applyBorder="1" applyAlignment="1">
      <alignment horizontal="center"/>
    </xf>
    <xf numFmtId="0" fontId="29" fillId="0" borderId="18" xfId="37" applyFont="1" applyBorder="1" applyAlignment="1">
      <alignment horizontal="center"/>
    </xf>
    <xf numFmtId="3" fontId="39" fillId="0" borderId="40" xfId="37" applyNumberFormat="1" applyFont="1" applyBorder="1" applyAlignment="1">
      <alignment horizontal="right"/>
    </xf>
    <xf numFmtId="3" fontId="39" fillId="0" borderId="23" xfId="37" applyNumberFormat="1" applyFont="1" applyBorder="1" applyAlignment="1">
      <alignment horizontal="right"/>
    </xf>
    <xf numFmtId="0" fontId="43" fillId="0" borderId="66" xfId="37" applyFont="1" applyBorder="1" applyAlignment="1">
      <alignment horizontal="center"/>
    </xf>
    <xf numFmtId="0" fontId="43" fillId="0" borderId="67" xfId="37" applyFont="1" applyBorder="1" applyAlignment="1">
      <alignment horizontal="center"/>
    </xf>
    <xf numFmtId="0" fontId="43" fillId="0" borderId="68" xfId="37" applyFont="1" applyBorder="1" applyAlignment="1">
      <alignment horizontal="center"/>
    </xf>
    <xf numFmtId="3" fontId="39" fillId="0" borderId="20" xfId="37" applyNumberFormat="1" applyFont="1" applyBorder="1" applyAlignment="1">
      <alignment horizontal="right"/>
    </xf>
    <xf numFmtId="0" fontId="29" fillId="0" borderId="22" xfId="0" applyFont="1" applyBorder="1" applyAlignment="1">
      <alignment horizontal="right"/>
    </xf>
    <xf numFmtId="0" fontId="29" fillId="0" borderId="12" xfId="0" applyFont="1" applyBorder="1" applyAlignment="1">
      <alignment horizontal="center"/>
    </xf>
    <xf numFmtId="0" fontId="43" fillId="0" borderId="63" xfId="37" applyFont="1" applyBorder="1" applyAlignment="1">
      <alignment horizontal="left"/>
    </xf>
    <xf numFmtId="0" fontId="43" fillId="0" borderId="64" xfId="37" applyFont="1" applyBorder="1" applyAlignment="1">
      <alignment horizontal="left"/>
    </xf>
    <xf numFmtId="0" fontId="43" fillId="0" borderId="65" xfId="37" applyFont="1" applyBorder="1" applyAlignment="1">
      <alignment horizontal="left"/>
    </xf>
    <xf numFmtId="0" fontId="4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6" fillId="0" borderId="0" xfId="0" applyFont="1" applyAlignment="1">
      <alignment horizontal="center" wrapText="1"/>
    </xf>
    <xf numFmtId="0" fontId="50" fillId="0" borderId="0" xfId="0" applyFont="1" applyAlignment="1">
      <alignment horizontal="center" wrapText="1"/>
    </xf>
    <xf numFmtId="0" fontId="47" fillId="0" borderId="0" xfId="0" applyFont="1" applyAlignment="1">
      <alignment horizontal="center"/>
    </xf>
    <xf numFmtId="0" fontId="49" fillId="0" borderId="60" xfId="0" applyFont="1" applyBorder="1" applyAlignment="1">
      <alignment horizontal="center" wrapText="1"/>
    </xf>
    <xf numFmtId="0" fontId="0" fillId="0" borderId="69" xfId="0" applyBorder="1" applyAlignment="1">
      <alignment horizontal="center" wrapText="1"/>
    </xf>
    <xf numFmtId="0" fontId="16" fillId="0" borderId="38" xfId="0" applyFont="1" applyBorder="1" applyAlignment="1">
      <alignment horizontal="center" wrapText="1"/>
    </xf>
    <xf numFmtId="0" fontId="16" fillId="0" borderId="10" xfId="0" applyFont="1" applyBorder="1" applyAlignment="1">
      <alignment horizontal="center" wrapText="1"/>
    </xf>
    <xf numFmtId="0" fontId="50" fillId="0" borderId="35" xfId="0" applyFont="1" applyBorder="1" applyAlignment="1">
      <alignment horizontal="center" wrapText="1"/>
    </xf>
    <xf numFmtId="0" fontId="50" fillId="0" borderId="37" xfId="0" applyFont="1" applyBorder="1" applyAlignment="1">
      <alignment horizontal="center" wrapText="1"/>
    </xf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 2" xfId="26"/>
    <cellStyle name="Ezres 3" xfId="27"/>
    <cellStyle name="Figyelmeztetés" xfId="28" builtinId="11" customBuiltin="1"/>
    <cellStyle name="Hivatkozott cella" xfId="29" builtinId="24" customBuiltin="1"/>
    <cellStyle name="Jegyzet" xfId="30" builtinId="10" customBuiltin="1"/>
    <cellStyle name="Jó" xfId="31" builtinId="26" customBuiltin="1"/>
    <cellStyle name="Kimenet" xfId="32" builtinId="21" customBuiltin="1"/>
    <cellStyle name="Magyarázó szöveg" xfId="33" builtinId="53" customBuiltin="1"/>
    <cellStyle name="Normál" xfId="0" builtinId="0"/>
    <cellStyle name="Normál 2" xfId="34"/>
    <cellStyle name="Normál_Munka1" xfId="35"/>
    <cellStyle name="Normál_Munka2" xfId="36"/>
    <cellStyle name="Normál_VÖT Költségvetés 2014.év terv" xfId="37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8"/>
  <sheetViews>
    <sheetView zoomScaleNormal="100" workbookViewId="0">
      <selection activeCell="N11" sqref="N11"/>
    </sheetView>
  </sheetViews>
  <sheetFormatPr defaultRowHeight="15"/>
  <cols>
    <col min="1" max="1" width="9.140625" style="116"/>
    <col min="2" max="2" width="24.28515625" style="116" customWidth="1"/>
    <col min="3" max="5" width="21.5703125" style="116" customWidth="1"/>
    <col min="6" max="6" width="25.5703125" style="116" customWidth="1"/>
    <col min="7" max="7" width="0.42578125" style="116" customWidth="1"/>
    <col min="8" max="8" width="2.140625" style="116" hidden="1" customWidth="1"/>
    <col min="9" max="10" width="9.140625" style="116" hidden="1" customWidth="1"/>
    <col min="11" max="11" width="9.140625" style="116"/>
    <col min="12" max="12" width="9.85546875" style="116" customWidth="1"/>
    <col min="13" max="13" width="9.140625" style="116"/>
    <col min="14" max="14" width="19.85546875" style="116" customWidth="1"/>
    <col min="15" max="18" width="9.140625" style="116"/>
    <col min="19" max="19" width="10.140625" style="116" bestFit="1" customWidth="1"/>
    <col min="20" max="16384" width="9.140625" style="116"/>
  </cols>
  <sheetData>
    <row r="1" spans="1:19" ht="20.25">
      <c r="A1" s="210" t="s">
        <v>101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114"/>
      <c r="S1" s="115"/>
    </row>
    <row r="2" spans="1:19" ht="20.25">
      <c r="A2" s="117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7"/>
    </row>
    <row r="3" spans="1:19" ht="23.25">
      <c r="A3" s="117"/>
      <c r="B3" s="212" t="s">
        <v>11</v>
      </c>
      <c r="C3" s="213"/>
      <c r="D3" s="213"/>
      <c r="E3" s="213"/>
      <c r="F3" s="213"/>
      <c r="G3" s="119"/>
      <c r="H3" s="119"/>
      <c r="I3" s="119"/>
      <c r="J3" s="119"/>
      <c r="K3" s="119"/>
      <c r="L3" s="119"/>
      <c r="M3" s="214"/>
      <c r="N3" s="214"/>
      <c r="O3" s="214"/>
      <c r="P3" s="119"/>
      <c r="Q3" s="119"/>
      <c r="R3" s="119"/>
      <c r="S3" s="119"/>
    </row>
    <row r="4" spans="1:19" ht="24" thickBot="1">
      <c r="A4" s="117"/>
      <c r="B4" s="35"/>
      <c r="C4" s="118"/>
      <c r="D4" s="118"/>
      <c r="E4" s="118"/>
      <c r="F4" s="118" t="s">
        <v>16</v>
      </c>
      <c r="G4" s="119"/>
      <c r="H4" s="119"/>
      <c r="I4" s="119"/>
      <c r="J4" s="119"/>
      <c r="K4" s="119"/>
      <c r="L4" s="119"/>
      <c r="M4" s="120"/>
      <c r="N4" s="120"/>
      <c r="O4" s="120"/>
      <c r="P4" s="119"/>
      <c r="Q4" s="119"/>
      <c r="R4" s="119"/>
      <c r="S4" s="119"/>
    </row>
    <row r="5" spans="1:19" ht="49.5">
      <c r="A5" s="117"/>
      <c r="B5" s="100" t="s">
        <v>17</v>
      </c>
      <c r="C5" s="101" t="s">
        <v>99</v>
      </c>
      <c r="D5" s="102" t="s">
        <v>105</v>
      </c>
      <c r="E5" s="101" t="s">
        <v>106</v>
      </c>
      <c r="F5" s="110" t="s">
        <v>107</v>
      </c>
      <c r="G5" s="117"/>
      <c r="H5" s="117"/>
      <c r="I5" s="117"/>
      <c r="J5" s="117"/>
      <c r="K5" s="117"/>
      <c r="L5" s="117"/>
      <c r="M5" s="117"/>
      <c r="N5" s="117"/>
      <c r="O5" s="117"/>
      <c r="P5" s="121"/>
      <c r="Q5" s="121"/>
      <c r="R5" s="121"/>
      <c r="S5" s="121"/>
    </row>
    <row r="6" spans="1:19" ht="15.75">
      <c r="A6" s="117">
        <v>1</v>
      </c>
      <c r="B6" s="31" t="s">
        <v>19</v>
      </c>
      <c r="C6" s="32">
        <v>1029</v>
      </c>
      <c r="D6" s="106">
        <v>50000</v>
      </c>
      <c r="E6" s="99">
        <f>C6*250-50000</f>
        <v>207250</v>
      </c>
      <c r="F6" s="111">
        <f>C6*250</f>
        <v>257250</v>
      </c>
      <c r="G6" s="122"/>
      <c r="H6" s="123"/>
    </row>
    <row r="7" spans="1:19" ht="15.75">
      <c r="A7" s="117">
        <v>2</v>
      </c>
      <c r="B7" s="31" t="s">
        <v>20</v>
      </c>
      <c r="C7" s="32">
        <v>409</v>
      </c>
      <c r="D7" s="106">
        <v>50000</v>
      </c>
      <c r="E7" s="99">
        <f t="shared" ref="E7:E29" si="0">C7*250-50000</f>
        <v>52250</v>
      </c>
      <c r="F7" s="111">
        <f t="shared" ref="F7:F29" si="1">C7*250</f>
        <v>102250</v>
      </c>
      <c r="G7" s="122"/>
    </row>
    <row r="8" spans="1:19" ht="15.75">
      <c r="A8" s="117">
        <v>3</v>
      </c>
      <c r="B8" s="31" t="s">
        <v>21</v>
      </c>
      <c r="C8" s="32">
        <v>13060</v>
      </c>
      <c r="D8" s="106">
        <v>50000</v>
      </c>
      <c r="E8" s="99">
        <f t="shared" si="0"/>
        <v>3215000</v>
      </c>
      <c r="F8" s="111">
        <f t="shared" si="1"/>
        <v>3265000</v>
      </c>
      <c r="G8" s="122"/>
    </row>
    <row r="9" spans="1:19" ht="15.75">
      <c r="A9" s="117">
        <v>4</v>
      </c>
      <c r="B9" s="31" t="s">
        <v>22</v>
      </c>
      <c r="C9" s="32">
        <v>442</v>
      </c>
      <c r="D9" s="106">
        <v>50000</v>
      </c>
      <c r="E9" s="99">
        <f t="shared" si="0"/>
        <v>60500</v>
      </c>
      <c r="F9" s="111">
        <f t="shared" si="1"/>
        <v>110500</v>
      </c>
      <c r="G9" s="122"/>
    </row>
    <row r="10" spans="1:19" ht="15.75">
      <c r="A10" s="117">
        <v>5</v>
      </c>
      <c r="B10" s="31" t="s">
        <v>23</v>
      </c>
      <c r="C10" s="32">
        <v>910</v>
      </c>
      <c r="D10" s="106">
        <v>50000</v>
      </c>
      <c r="E10" s="99">
        <f t="shared" si="0"/>
        <v>177500</v>
      </c>
      <c r="F10" s="111">
        <f t="shared" si="1"/>
        <v>227500</v>
      </c>
      <c r="G10" s="122"/>
    </row>
    <row r="11" spans="1:19" ht="15.75">
      <c r="A11" s="117">
        <v>6</v>
      </c>
      <c r="B11" s="31" t="s">
        <v>28</v>
      </c>
      <c r="C11" s="32">
        <v>637</v>
      </c>
      <c r="D11" s="106">
        <v>50000</v>
      </c>
      <c r="E11" s="99"/>
      <c r="F11" s="111">
        <v>50000</v>
      </c>
      <c r="G11" s="122"/>
    </row>
    <row r="12" spans="1:19" ht="15.75">
      <c r="A12" s="117">
        <v>7</v>
      </c>
      <c r="B12" s="31" t="s">
        <v>29</v>
      </c>
      <c r="C12" s="32">
        <v>171</v>
      </c>
      <c r="D12" s="106">
        <v>50000</v>
      </c>
      <c r="E12" s="99"/>
      <c r="F12" s="111">
        <v>50000</v>
      </c>
      <c r="G12" s="122"/>
    </row>
    <row r="13" spans="1:19" ht="15.75">
      <c r="A13" s="117">
        <v>8</v>
      </c>
      <c r="B13" s="31" t="s">
        <v>30</v>
      </c>
      <c r="C13" s="32">
        <v>659</v>
      </c>
      <c r="D13" s="106">
        <v>50000</v>
      </c>
      <c r="E13" s="99">
        <f t="shared" si="0"/>
        <v>114750</v>
      </c>
      <c r="F13" s="111">
        <f t="shared" si="1"/>
        <v>164750</v>
      </c>
      <c r="G13" s="122"/>
    </row>
    <row r="14" spans="1:19" ht="15.75">
      <c r="A14" s="117">
        <v>9</v>
      </c>
      <c r="B14" s="31" t="s">
        <v>31</v>
      </c>
      <c r="C14" s="32">
        <v>509</v>
      </c>
      <c r="D14" s="106">
        <v>50000</v>
      </c>
      <c r="E14" s="99">
        <f t="shared" si="0"/>
        <v>77250</v>
      </c>
      <c r="F14" s="111">
        <f t="shared" si="1"/>
        <v>127250</v>
      </c>
      <c r="G14" s="122"/>
    </row>
    <row r="15" spans="1:19" ht="15.75">
      <c r="A15" s="117">
        <v>10</v>
      </c>
      <c r="B15" s="31" t="s">
        <v>32</v>
      </c>
      <c r="C15" s="32">
        <v>1715</v>
      </c>
      <c r="D15" s="106">
        <v>50000</v>
      </c>
      <c r="E15" s="99">
        <f t="shared" si="0"/>
        <v>378750</v>
      </c>
      <c r="F15" s="111">
        <f t="shared" si="1"/>
        <v>428750</v>
      </c>
      <c r="G15" s="122"/>
    </row>
    <row r="16" spans="1:19" ht="15.75">
      <c r="A16" s="117">
        <v>11</v>
      </c>
      <c r="B16" s="31" t="s">
        <v>33</v>
      </c>
      <c r="C16" s="32">
        <v>704</v>
      </c>
      <c r="D16" s="106">
        <v>50000</v>
      </c>
      <c r="E16" s="99"/>
      <c r="F16" s="111">
        <v>50000</v>
      </c>
      <c r="G16" s="122"/>
    </row>
    <row r="17" spans="1:19" ht="15.75">
      <c r="A17" s="117">
        <v>12</v>
      </c>
      <c r="B17" s="31" t="s">
        <v>34</v>
      </c>
      <c r="C17" s="32">
        <v>730</v>
      </c>
      <c r="D17" s="106">
        <v>50000</v>
      </c>
      <c r="E17" s="99">
        <f t="shared" si="0"/>
        <v>132500</v>
      </c>
      <c r="F17" s="111">
        <f t="shared" si="1"/>
        <v>182500</v>
      </c>
      <c r="G17" s="122"/>
    </row>
    <row r="18" spans="1:19" ht="15.75">
      <c r="A18" s="117">
        <v>13</v>
      </c>
      <c r="B18" s="31" t="s">
        <v>35</v>
      </c>
      <c r="C18" s="32">
        <v>331</v>
      </c>
      <c r="D18" s="106">
        <v>50000</v>
      </c>
      <c r="E18" s="99">
        <f t="shared" si="0"/>
        <v>32750</v>
      </c>
      <c r="F18" s="111">
        <f t="shared" si="1"/>
        <v>82750</v>
      </c>
      <c r="G18" s="122"/>
    </row>
    <row r="19" spans="1:19" ht="15.75">
      <c r="A19" s="117">
        <v>14</v>
      </c>
      <c r="B19" s="31" t="s">
        <v>36</v>
      </c>
      <c r="C19" s="32">
        <v>419</v>
      </c>
      <c r="D19" s="106">
        <v>50000</v>
      </c>
      <c r="E19" s="99">
        <f t="shared" si="0"/>
        <v>54750</v>
      </c>
      <c r="F19" s="111">
        <f t="shared" si="1"/>
        <v>104750</v>
      </c>
      <c r="G19" s="122"/>
    </row>
    <row r="20" spans="1:19" ht="15.75">
      <c r="A20" s="117">
        <v>15</v>
      </c>
      <c r="B20" s="31" t="s">
        <v>37</v>
      </c>
      <c r="C20" s="32">
        <v>520</v>
      </c>
      <c r="D20" s="106">
        <v>50000</v>
      </c>
      <c r="E20" s="99">
        <f t="shared" si="0"/>
        <v>80000</v>
      </c>
      <c r="F20" s="111">
        <f t="shared" si="1"/>
        <v>130000</v>
      </c>
      <c r="G20" s="122"/>
    </row>
    <row r="21" spans="1:19" ht="15.75">
      <c r="A21" s="117">
        <v>16</v>
      </c>
      <c r="B21" s="31" t="s">
        <v>38</v>
      </c>
      <c r="C21" s="32">
        <v>753</v>
      </c>
      <c r="D21" s="106">
        <v>50000</v>
      </c>
      <c r="E21" s="99">
        <f t="shared" si="0"/>
        <v>138250</v>
      </c>
      <c r="F21" s="111">
        <f t="shared" si="1"/>
        <v>188250</v>
      </c>
      <c r="G21" s="122"/>
    </row>
    <row r="22" spans="1:19" ht="15.75">
      <c r="A22" s="117">
        <v>17</v>
      </c>
      <c r="B22" s="31" t="s">
        <v>39</v>
      </c>
      <c r="C22" s="32">
        <v>338</v>
      </c>
      <c r="D22" s="106">
        <v>50000</v>
      </c>
      <c r="E22" s="99">
        <f t="shared" si="0"/>
        <v>34500</v>
      </c>
      <c r="F22" s="111">
        <f t="shared" si="1"/>
        <v>84500</v>
      </c>
      <c r="G22" s="122"/>
    </row>
    <row r="23" spans="1:19" ht="15.75">
      <c r="A23" s="117">
        <v>18</v>
      </c>
      <c r="B23" s="31" t="s">
        <v>40</v>
      </c>
      <c r="C23" s="32">
        <v>354</v>
      </c>
      <c r="D23" s="106">
        <v>50000</v>
      </c>
      <c r="E23" s="99">
        <f t="shared" si="0"/>
        <v>38500</v>
      </c>
      <c r="F23" s="111">
        <f t="shared" si="1"/>
        <v>88500</v>
      </c>
      <c r="G23" s="122"/>
    </row>
    <row r="24" spans="1:19" ht="15.75">
      <c r="A24" s="117">
        <v>19</v>
      </c>
      <c r="B24" s="31" t="s">
        <v>42</v>
      </c>
      <c r="C24" s="32">
        <v>58</v>
      </c>
      <c r="D24" s="106">
        <v>50000</v>
      </c>
      <c r="E24" s="99"/>
      <c r="F24" s="111">
        <v>50000</v>
      </c>
      <c r="G24" s="122"/>
    </row>
    <row r="25" spans="1:19" ht="15.75">
      <c r="A25" s="117">
        <v>20</v>
      </c>
      <c r="B25" s="31" t="s">
        <v>43</v>
      </c>
      <c r="C25" s="32">
        <v>2303</v>
      </c>
      <c r="D25" s="106">
        <v>50000</v>
      </c>
      <c r="E25" s="99">
        <f t="shared" si="0"/>
        <v>525750</v>
      </c>
      <c r="F25" s="111">
        <f t="shared" si="1"/>
        <v>575750</v>
      </c>
      <c r="G25" s="122"/>
      <c r="H25" s="117"/>
      <c r="I25" s="117"/>
      <c r="J25" s="117"/>
      <c r="K25" s="117"/>
      <c r="L25" s="117"/>
      <c r="M25" s="117"/>
      <c r="O25" s="117"/>
      <c r="P25" s="117"/>
      <c r="Q25" s="117"/>
      <c r="R25" s="117"/>
      <c r="S25" s="117"/>
    </row>
    <row r="26" spans="1:19" ht="15.75">
      <c r="A26" s="117">
        <v>21</v>
      </c>
      <c r="B26" s="31" t="s">
        <v>44</v>
      </c>
      <c r="C26" s="32">
        <v>159</v>
      </c>
      <c r="D26" s="106">
        <v>50000</v>
      </c>
      <c r="E26" s="99"/>
      <c r="F26" s="111">
        <v>50000</v>
      </c>
      <c r="G26" s="122"/>
      <c r="H26" s="117"/>
      <c r="I26" s="117"/>
      <c r="J26" s="117"/>
      <c r="K26" s="117"/>
      <c r="L26" s="117"/>
      <c r="M26" s="117"/>
      <c r="O26" s="117"/>
      <c r="P26" s="117"/>
      <c r="Q26" s="117"/>
      <c r="R26" s="117"/>
      <c r="S26" s="117"/>
    </row>
    <row r="27" spans="1:19" ht="15.75">
      <c r="A27" s="117">
        <v>22</v>
      </c>
      <c r="B27" s="31" t="s">
        <v>45</v>
      </c>
      <c r="C27" s="32">
        <v>1374</v>
      </c>
      <c r="D27" s="106">
        <v>50000</v>
      </c>
      <c r="E27" s="99">
        <f t="shared" si="0"/>
        <v>293500</v>
      </c>
      <c r="F27" s="111">
        <f t="shared" si="1"/>
        <v>343500</v>
      </c>
      <c r="G27" s="122"/>
      <c r="H27" s="117"/>
      <c r="I27" s="117"/>
      <c r="J27" s="117"/>
      <c r="K27" s="117"/>
      <c r="L27" s="117"/>
      <c r="M27" s="117"/>
      <c r="O27" s="117"/>
      <c r="P27" s="117"/>
      <c r="Q27" s="117"/>
      <c r="R27" s="117"/>
      <c r="S27" s="117"/>
    </row>
    <row r="28" spans="1:19" ht="15.75">
      <c r="A28" s="117">
        <v>23</v>
      </c>
      <c r="B28" s="31" t="s">
        <v>46</v>
      </c>
      <c r="C28" s="32">
        <v>823</v>
      </c>
      <c r="D28" s="106">
        <v>50000</v>
      </c>
      <c r="E28" s="99">
        <f t="shared" si="0"/>
        <v>155750</v>
      </c>
      <c r="F28" s="111">
        <f t="shared" si="1"/>
        <v>205750</v>
      </c>
      <c r="G28" s="122"/>
      <c r="H28" s="117"/>
      <c r="I28" s="117"/>
      <c r="J28" s="117"/>
      <c r="K28" s="117"/>
      <c r="L28" s="117"/>
      <c r="M28" s="117"/>
      <c r="O28" s="117"/>
      <c r="P28" s="117"/>
      <c r="Q28" s="117"/>
      <c r="R28" s="117"/>
      <c r="S28" s="117"/>
    </row>
    <row r="29" spans="1:19" ht="15.75">
      <c r="A29" s="117">
        <v>24</v>
      </c>
      <c r="B29" s="31" t="s">
        <v>47</v>
      </c>
      <c r="C29" s="32">
        <v>299</v>
      </c>
      <c r="D29" s="106">
        <v>50000</v>
      </c>
      <c r="E29" s="99">
        <f t="shared" si="0"/>
        <v>24750</v>
      </c>
      <c r="F29" s="111">
        <f t="shared" si="1"/>
        <v>74750</v>
      </c>
      <c r="G29" s="122"/>
      <c r="H29" s="117"/>
      <c r="I29" s="117"/>
      <c r="J29" s="117"/>
      <c r="K29" s="117"/>
      <c r="L29" s="117"/>
      <c r="M29" s="117"/>
      <c r="O29" s="117"/>
      <c r="P29" s="117"/>
      <c r="Q29" s="117"/>
      <c r="R29" s="117"/>
      <c r="S29" s="117"/>
    </row>
    <row r="30" spans="1:19" ht="15.75">
      <c r="A30" s="117">
        <v>25</v>
      </c>
      <c r="B30" s="31" t="s">
        <v>48</v>
      </c>
      <c r="C30" s="33">
        <v>2029</v>
      </c>
      <c r="D30" s="106">
        <v>50000</v>
      </c>
      <c r="E30" s="99"/>
      <c r="F30" s="132">
        <v>50000</v>
      </c>
      <c r="G30" s="117"/>
      <c r="H30" s="117"/>
      <c r="I30" s="117"/>
      <c r="J30" s="117"/>
      <c r="K30" s="117"/>
      <c r="L30" s="117"/>
      <c r="M30" s="117"/>
      <c r="O30" s="117"/>
      <c r="P30" s="117"/>
      <c r="Q30" s="117"/>
      <c r="R30" s="117"/>
      <c r="S30" s="117"/>
    </row>
    <row r="31" spans="1:19" ht="16.5" thickBot="1">
      <c r="A31" s="117"/>
      <c r="B31" s="34" t="s">
        <v>49</v>
      </c>
      <c r="C31" s="103"/>
      <c r="D31" s="107"/>
      <c r="E31" s="108"/>
      <c r="F31" s="112">
        <v>300000</v>
      </c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</row>
    <row r="32" spans="1:19" ht="19.5" thickBot="1">
      <c r="A32" s="124"/>
      <c r="B32" s="104" t="s">
        <v>10</v>
      </c>
      <c r="C32" s="105">
        <f>SUM(C6:C31)</f>
        <v>30735</v>
      </c>
      <c r="D32" s="109"/>
      <c r="E32" s="109"/>
      <c r="F32" s="113">
        <f>SUM(F6:F31)</f>
        <v>7344250</v>
      </c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</row>
    <row r="33" spans="1:19" ht="15.75">
      <c r="A33" s="117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</row>
    <row r="34" spans="1:19" ht="16.5">
      <c r="A34" s="117"/>
      <c r="B34" s="117"/>
      <c r="C34" s="117"/>
      <c r="D34" s="117"/>
      <c r="E34" s="117"/>
      <c r="F34" s="223"/>
      <c r="G34" s="223"/>
      <c r="H34" s="122"/>
      <c r="I34" s="117"/>
      <c r="J34" s="117"/>
      <c r="K34" s="122"/>
      <c r="L34" s="117"/>
      <c r="M34" s="117"/>
      <c r="N34" s="117"/>
      <c r="O34" s="117"/>
      <c r="P34" s="117"/>
      <c r="Q34" s="117"/>
      <c r="R34" s="117"/>
      <c r="S34" s="117"/>
    </row>
    <row r="35" spans="1:19" ht="20.25">
      <c r="B35" s="125"/>
      <c r="C35" s="125"/>
      <c r="D35" s="125"/>
      <c r="E35" s="125"/>
      <c r="F35" s="215" t="s">
        <v>12</v>
      </c>
      <c r="G35" s="215"/>
      <c r="H35" s="215"/>
      <c r="I35" s="215"/>
      <c r="J35" s="215"/>
      <c r="K35" s="215"/>
      <c r="L35" s="215"/>
      <c r="M35" s="215"/>
      <c r="N35" s="215"/>
      <c r="O35" s="125"/>
    </row>
    <row r="36" spans="1:19" ht="16.5">
      <c r="B36" s="125"/>
      <c r="C36" s="125"/>
      <c r="D36" s="125"/>
      <c r="E36" s="125"/>
      <c r="F36" s="126"/>
      <c r="G36" s="126"/>
      <c r="H36" s="126"/>
      <c r="I36" s="126"/>
      <c r="J36" s="126"/>
      <c r="K36" s="126"/>
      <c r="L36" s="126"/>
      <c r="M36" s="126"/>
      <c r="N36" s="126"/>
      <c r="O36" s="125"/>
    </row>
    <row r="37" spans="1:19" ht="16.5">
      <c r="B37" s="125"/>
      <c r="C37" s="125"/>
      <c r="D37" s="125"/>
      <c r="E37" s="125"/>
      <c r="F37" s="126"/>
      <c r="G37" s="126"/>
      <c r="H37" s="126"/>
      <c r="I37" s="126"/>
      <c r="J37" s="126"/>
      <c r="K37" s="126"/>
      <c r="L37" s="126"/>
      <c r="M37" s="126"/>
      <c r="N37" s="126"/>
      <c r="O37" s="125"/>
    </row>
    <row r="38" spans="1:19" ht="16.5">
      <c r="B38" s="125"/>
      <c r="C38" s="125"/>
      <c r="D38" s="125"/>
      <c r="E38" s="125"/>
      <c r="F38" s="126"/>
      <c r="G38" s="126"/>
      <c r="H38" s="126"/>
      <c r="I38" s="216" t="s">
        <v>18</v>
      </c>
      <c r="J38" s="217"/>
      <c r="K38" s="217"/>
      <c r="L38" s="217"/>
      <c r="M38" s="126"/>
      <c r="N38" s="126"/>
      <c r="O38" s="125"/>
    </row>
    <row r="39" spans="1:19" ht="15.75" thickBot="1">
      <c r="B39" s="125"/>
      <c r="C39" s="125"/>
      <c r="D39" s="125"/>
      <c r="E39" s="125"/>
      <c r="F39" s="125"/>
      <c r="G39" s="125"/>
      <c r="H39" s="125"/>
      <c r="I39" s="218"/>
      <c r="J39" s="218"/>
      <c r="K39" s="218"/>
      <c r="L39" s="218"/>
      <c r="M39" s="125"/>
      <c r="N39" s="125"/>
      <c r="O39" s="125"/>
    </row>
    <row r="40" spans="1:19" ht="24" customHeight="1" thickBot="1">
      <c r="B40" s="127" t="s">
        <v>24</v>
      </c>
      <c r="C40" s="219" t="s">
        <v>25</v>
      </c>
      <c r="D40" s="219"/>
      <c r="E40" s="219"/>
      <c r="F40" s="219"/>
      <c r="G40" s="219"/>
      <c r="H40" s="219"/>
      <c r="I40" s="219"/>
      <c r="J40" s="219"/>
      <c r="K40" s="219" t="s">
        <v>26</v>
      </c>
      <c r="L40" s="219"/>
      <c r="M40" s="219" t="s">
        <v>27</v>
      </c>
      <c r="N40" s="219"/>
      <c r="O40" s="220"/>
    </row>
    <row r="41" spans="1:19" ht="27.75" customHeight="1">
      <c r="B41" s="128" t="s">
        <v>0</v>
      </c>
      <c r="C41" s="224" t="s">
        <v>84</v>
      </c>
      <c r="D41" s="225"/>
      <c r="E41" s="225"/>
      <c r="F41" s="225"/>
      <c r="G41" s="225"/>
      <c r="H41" s="225"/>
      <c r="I41" s="225"/>
      <c r="J41" s="226"/>
      <c r="K41" s="221">
        <v>200000</v>
      </c>
      <c r="L41" s="222"/>
      <c r="M41" s="197" t="s">
        <v>69</v>
      </c>
      <c r="N41" s="198"/>
      <c r="O41" s="199"/>
    </row>
    <row r="42" spans="1:19" ht="27.75" customHeight="1">
      <c r="B42" s="128" t="s">
        <v>1</v>
      </c>
      <c r="C42" s="200" t="s">
        <v>85</v>
      </c>
      <c r="D42" s="200"/>
      <c r="E42" s="200"/>
      <c r="F42" s="200"/>
      <c r="G42" s="200"/>
      <c r="H42" s="200"/>
      <c r="I42" s="200"/>
      <c r="J42" s="200"/>
      <c r="K42" s="196">
        <v>45000</v>
      </c>
      <c r="L42" s="196"/>
      <c r="M42" s="201"/>
      <c r="N42" s="201"/>
      <c r="O42" s="202"/>
    </row>
    <row r="43" spans="1:19" ht="27.75" customHeight="1">
      <c r="B43" s="128" t="s">
        <v>2</v>
      </c>
      <c r="C43" s="200" t="s">
        <v>104</v>
      </c>
      <c r="D43" s="200"/>
      <c r="E43" s="200"/>
      <c r="F43" s="200"/>
      <c r="G43" s="200"/>
      <c r="H43" s="200"/>
      <c r="I43" s="200"/>
      <c r="J43" s="200"/>
      <c r="K43" s="196">
        <v>52000</v>
      </c>
      <c r="L43" s="196"/>
      <c r="M43" s="201"/>
      <c r="N43" s="201"/>
      <c r="O43" s="202"/>
    </row>
    <row r="44" spans="1:19" ht="27.75" customHeight="1">
      <c r="B44" s="128" t="s">
        <v>3</v>
      </c>
      <c r="C44" s="204" t="s">
        <v>88</v>
      </c>
      <c r="D44" s="205"/>
      <c r="E44" s="205"/>
      <c r="F44" s="205"/>
      <c r="G44" s="205"/>
      <c r="H44" s="205"/>
      <c r="I44" s="205"/>
      <c r="J44" s="206"/>
      <c r="K44" s="196">
        <v>150000</v>
      </c>
      <c r="L44" s="196"/>
      <c r="M44" s="201"/>
      <c r="N44" s="201"/>
      <c r="O44" s="202"/>
    </row>
    <row r="45" spans="1:19" ht="27.75" customHeight="1">
      <c r="B45" s="128" t="s">
        <v>4</v>
      </c>
      <c r="C45" s="204" t="s">
        <v>89</v>
      </c>
      <c r="D45" s="205"/>
      <c r="E45" s="205"/>
      <c r="F45" s="205"/>
      <c r="G45" s="205"/>
      <c r="H45" s="205"/>
      <c r="I45" s="205"/>
      <c r="J45" s="206"/>
      <c r="K45" s="196">
        <v>231000</v>
      </c>
      <c r="L45" s="196"/>
      <c r="M45" s="197" t="s">
        <v>66</v>
      </c>
      <c r="N45" s="198"/>
      <c r="O45" s="199"/>
    </row>
    <row r="46" spans="1:19" ht="28.5" customHeight="1">
      <c r="B46" s="128" t="s">
        <v>5</v>
      </c>
      <c r="C46" s="193" t="s">
        <v>103</v>
      </c>
      <c r="D46" s="194"/>
      <c r="E46" s="194"/>
      <c r="F46" s="227"/>
      <c r="G46" s="227"/>
      <c r="H46" s="227"/>
      <c r="I46" s="227"/>
      <c r="J46" s="228"/>
      <c r="K46" s="188">
        <v>100000</v>
      </c>
      <c r="L46" s="207"/>
      <c r="M46" s="197"/>
      <c r="N46" s="208"/>
      <c r="O46" s="209"/>
    </row>
    <row r="47" spans="1:19" ht="27.75" customHeight="1">
      <c r="B47" s="128" t="s">
        <v>6</v>
      </c>
      <c r="C47" s="204" t="s">
        <v>91</v>
      </c>
      <c r="D47" s="205"/>
      <c r="E47" s="205"/>
      <c r="F47" s="205"/>
      <c r="G47" s="205"/>
      <c r="H47" s="205"/>
      <c r="I47" s="205"/>
      <c r="J47" s="206"/>
      <c r="K47" s="196">
        <v>50000</v>
      </c>
      <c r="L47" s="196"/>
      <c r="M47" s="201" t="s">
        <v>95</v>
      </c>
      <c r="N47" s="201"/>
      <c r="O47" s="202"/>
    </row>
    <row r="48" spans="1:19" ht="27.75" customHeight="1">
      <c r="B48" s="128" t="s">
        <v>7</v>
      </c>
      <c r="C48" s="200" t="s">
        <v>92</v>
      </c>
      <c r="D48" s="200"/>
      <c r="E48" s="200"/>
      <c r="F48" s="200"/>
      <c r="G48" s="200"/>
      <c r="H48" s="200"/>
      <c r="I48" s="200"/>
      <c r="J48" s="200"/>
      <c r="K48" s="196">
        <v>100000</v>
      </c>
      <c r="L48" s="196"/>
      <c r="M48" s="201" t="s">
        <v>95</v>
      </c>
      <c r="N48" s="201"/>
      <c r="O48" s="202"/>
    </row>
    <row r="49" spans="2:19" ht="27.75" customHeight="1">
      <c r="B49" s="128" t="s">
        <v>8</v>
      </c>
      <c r="C49" s="200" t="s">
        <v>93</v>
      </c>
      <c r="D49" s="200"/>
      <c r="E49" s="200"/>
      <c r="F49" s="200"/>
      <c r="G49" s="200"/>
      <c r="H49" s="200"/>
      <c r="I49" s="200"/>
      <c r="J49" s="200"/>
      <c r="K49" s="196">
        <v>150000</v>
      </c>
      <c r="L49" s="196"/>
      <c r="M49" s="201" t="s">
        <v>67</v>
      </c>
      <c r="N49" s="201"/>
      <c r="O49" s="202"/>
    </row>
    <row r="50" spans="2:19" ht="33" customHeight="1">
      <c r="B50" s="128" t="s">
        <v>9</v>
      </c>
      <c r="C50" s="193" t="s">
        <v>94</v>
      </c>
      <c r="D50" s="194"/>
      <c r="E50" s="194"/>
      <c r="F50" s="194"/>
      <c r="G50" s="194"/>
      <c r="H50" s="194"/>
      <c r="I50" s="194"/>
      <c r="J50" s="195"/>
      <c r="K50" s="196">
        <v>70000</v>
      </c>
      <c r="L50" s="196"/>
      <c r="M50" s="201" t="s">
        <v>96</v>
      </c>
      <c r="N50" s="201"/>
      <c r="O50" s="202"/>
    </row>
    <row r="51" spans="2:19" ht="27.75" customHeight="1">
      <c r="B51" s="128" t="s">
        <v>13</v>
      </c>
      <c r="C51" s="200" t="s">
        <v>100</v>
      </c>
      <c r="D51" s="200"/>
      <c r="E51" s="200"/>
      <c r="F51" s="200"/>
      <c r="G51" s="200"/>
      <c r="H51" s="200"/>
      <c r="I51" s="200"/>
      <c r="J51" s="200"/>
      <c r="K51" s="196">
        <v>5920000</v>
      </c>
      <c r="L51" s="196"/>
      <c r="M51" s="197"/>
      <c r="N51" s="198"/>
      <c r="O51" s="199"/>
    </row>
    <row r="52" spans="2:19" ht="27.75" customHeight="1">
      <c r="B52" s="128" t="s">
        <v>14</v>
      </c>
      <c r="C52" s="204" t="s">
        <v>97</v>
      </c>
      <c r="D52" s="205"/>
      <c r="E52" s="205"/>
      <c r="F52" s="205"/>
      <c r="G52" s="205"/>
      <c r="H52" s="205"/>
      <c r="I52" s="205"/>
      <c r="J52" s="206"/>
      <c r="K52" s="188">
        <v>200000</v>
      </c>
      <c r="L52" s="189"/>
      <c r="M52" s="190" t="s">
        <v>98</v>
      </c>
      <c r="N52" s="191"/>
      <c r="O52" s="192"/>
    </row>
    <row r="53" spans="2:19" ht="27.75" customHeight="1">
      <c r="B53" s="128" t="s">
        <v>15</v>
      </c>
      <c r="C53" s="204" t="s">
        <v>70</v>
      </c>
      <c r="D53" s="205"/>
      <c r="E53" s="205"/>
      <c r="F53" s="205"/>
      <c r="G53" s="205"/>
      <c r="H53" s="205"/>
      <c r="I53" s="205"/>
      <c r="J53" s="206"/>
      <c r="K53" s="188">
        <v>76250</v>
      </c>
      <c r="L53" s="189"/>
      <c r="M53" s="229"/>
      <c r="N53" s="201"/>
      <c r="O53" s="202"/>
    </row>
    <row r="54" spans="2:19" ht="24" customHeight="1" thickBot="1">
      <c r="B54" s="230" t="s">
        <v>41</v>
      </c>
      <c r="C54" s="231"/>
      <c r="D54" s="231"/>
      <c r="E54" s="231"/>
      <c r="F54" s="231"/>
      <c r="G54" s="231"/>
      <c r="H54" s="231"/>
      <c r="I54" s="231"/>
      <c r="J54" s="232"/>
      <c r="K54" s="233">
        <f>SUM(K41:L53)</f>
        <v>7344250</v>
      </c>
      <c r="L54" s="234"/>
      <c r="M54" s="235"/>
      <c r="N54" s="235"/>
      <c r="O54" s="236"/>
      <c r="S54" s="123"/>
    </row>
    <row r="55" spans="2:19" ht="15.75"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</row>
    <row r="56" spans="2:19" ht="16.5">
      <c r="K56" s="203"/>
      <c r="L56" s="203"/>
    </row>
    <row r="58" spans="2:19">
      <c r="J58" s="116" t="s">
        <v>65</v>
      </c>
      <c r="L58" s="123">
        <f>F32-K54</f>
        <v>0</v>
      </c>
    </row>
  </sheetData>
  <mergeCells count="52">
    <mergeCell ref="B54:J54"/>
    <mergeCell ref="K54:L54"/>
    <mergeCell ref="M54:O54"/>
    <mergeCell ref="C40:J40"/>
    <mergeCell ref="K40:L40"/>
    <mergeCell ref="M40:O40"/>
    <mergeCell ref="K41:L41"/>
    <mergeCell ref="M50:O50"/>
    <mergeCell ref="C41:J41"/>
    <mergeCell ref="C47:J47"/>
    <mergeCell ref="K47:L47"/>
    <mergeCell ref="M47:O47"/>
    <mergeCell ref="C46:J46"/>
    <mergeCell ref="C48:J48"/>
    <mergeCell ref="K48:L48"/>
    <mergeCell ref="M48:O48"/>
    <mergeCell ref="C49:J49"/>
    <mergeCell ref="K49:L49"/>
    <mergeCell ref="M49:O49"/>
    <mergeCell ref="A1:Q1"/>
    <mergeCell ref="B3:F3"/>
    <mergeCell ref="M3:O3"/>
    <mergeCell ref="F35:N35"/>
    <mergeCell ref="I38:L39"/>
    <mergeCell ref="F34:G34"/>
    <mergeCell ref="K56:L56"/>
    <mergeCell ref="C44:J44"/>
    <mergeCell ref="K44:L44"/>
    <mergeCell ref="M44:O44"/>
    <mergeCell ref="M45:O45"/>
    <mergeCell ref="C52:J52"/>
    <mergeCell ref="K46:L46"/>
    <mergeCell ref="M46:O46"/>
    <mergeCell ref="C45:J45"/>
    <mergeCell ref="K45:L45"/>
    <mergeCell ref="C51:J51"/>
    <mergeCell ref="K51:L51"/>
    <mergeCell ref="M51:O51"/>
    <mergeCell ref="C53:J53"/>
    <mergeCell ref="K53:L53"/>
    <mergeCell ref="M53:O53"/>
    <mergeCell ref="K52:L52"/>
    <mergeCell ref="M52:O52"/>
    <mergeCell ref="C50:J50"/>
    <mergeCell ref="K50:L50"/>
    <mergeCell ref="M41:O41"/>
    <mergeCell ref="C42:J42"/>
    <mergeCell ref="K42:L42"/>
    <mergeCell ref="M42:O42"/>
    <mergeCell ref="C43:J43"/>
    <mergeCell ref="K43:L43"/>
    <mergeCell ref="M43:O43"/>
  </mergeCells>
  <phoneticPr fontId="30" type="noConversion"/>
  <pageMargins left="0.75" right="0.75" top="1" bottom="1" header="0.5" footer="0.5"/>
  <pageSetup paperSize="8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B2:G49"/>
  <sheetViews>
    <sheetView zoomScaleNormal="100" workbookViewId="0">
      <selection activeCell="L39" sqref="L39"/>
    </sheetView>
  </sheetViews>
  <sheetFormatPr defaultRowHeight="12.75"/>
  <cols>
    <col min="3" max="3" width="12.140625" customWidth="1"/>
    <col min="4" max="4" width="12.5703125" style="16" customWidth="1"/>
    <col min="6" max="6" width="10.140625" bestFit="1" customWidth="1"/>
    <col min="9" max="9" width="10.140625" bestFit="1" customWidth="1"/>
  </cols>
  <sheetData>
    <row r="2" spans="2:6">
      <c r="C2" s="68" t="s">
        <v>83</v>
      </c>
    </row>
    <row r="3" spans="2:6">
      <c r="B3" s="15"/>
    </row>
    <row r="4" spans="2:6">
      <c r="B4" s="15"/>
      <c r="F4" s="16"/>
    </row>
    <row r="6" spans="2:6">
      <c r="B6" s="15" t="s">
        <v>57</v>
      </c>
      <c r="D6" s="27"/>
      <c r="E6" s="13"/>
      <c r="F6" s="13"/>
    </row>
    <row r="7" spans="2:6">
      <c r="C7" t="s">
        <v>64</v>
      </c>
      <c r="D7" s="27"/>
      <c r="E7" s="13"/>
      <c r="F7" s="13">
        <v>289500</v>
      </c>
    </row>
    <row r="8" spans="2:6">
      <c r="C8" s="26" t="s">
        <v>58</v>
      </c>
      <c r="D8" s="27"/>
      <c r="E8" s="67" t="s">
        <v>80</v>
      </c>
      <c r="F8" s="13">
        <f>F7*0.22</f>
        <v>63690</v>
      </c>
    </row>
    <row r="9" spans="2:6">
      <c r="C9" s="26"/>
      <c r="D9" s="27"/>
      <c r="E9" s="13"/>
      <c r="F9" s="13"/>
    </row>
    <row r="10" spans="2:6">
      <c r="D10" s="27"/>
      <c r="E10" s="13"/>
      <c r="F10" s="13"/>
    </row>
    <row r="11" spans="2:6">
      <c r="C11" t="s">
        <v>79</v>
      </c>
      <c r="D11" s="27">
        <v>289500</v>
      </c>
      <c r="E11" s="27">
        <v>11</v>
      </c>
      <c r="F11" s="13">
        <f>D11*E11</f>
        <v>3184500</v>
      </c>
    </row>
    <row r="12" spans="2:6">
      <c r="C12" s="26" t="s">
        <v>58</v>
      </c>
      <c r="E12" s="67" t="s">
        <v>81</v>
      </c>
      <c r="F12" s="13">
        <f>(F10+F11)*0.195</f>
        <v>620977.5</v>
      </c>
    </row>
    <row r="13" spans="2:6">
      <c r="E13" s="13"/>
      <c r="F13" s="13"/>
    </row>
    <row r="14" spans="2:6">
      <c r="D14" s="27"/>
      <c r="E14" s="13"/>
      <c r="F14" s="13"/>
    </row>
    <row r="15" spans="2:6">
      <c r="B15" t="s">
        <v>59</v>
      </c>
      <c r="D15" s="27"/>
      <c r="E15" s="13"/>
      <c r="F15" s="13">
        <v>200000</v>
      </c>
    </row>
    <row r="16" spans="2:6">
      <c r="B16" s="17"/>
      <c r="C16" s="17"/>
      <c r="D16" s="28"/>
      <c r="E16" s="14"/>
      <c r="F16" s="14"/>
    </row>
    <row r="17" spans="2:6">
      <c r="B17" s="18" t="s">
        <v>60</v>
      </c>
      <c r="C17" s="19"/>
      <c r="D17" s="29"/>
      <c r="E17" s="20"/>
      <c r="F17" s="20">
        <f>SUM(F6:F15)</f>
        <v>4358667.5</v>
      </c>
    </row>
    <row r="24" spans="2:6">
      <c r="B24" s="15" t="s">
        <v>61</v>
      </c>
      <c r="F24" s="68" t="s">
        <v>82</v>
      </c>
    </row>
    <row r="26" spans="2:6">
      <c r="C26" t="s">
        <v>64</v>
      </c>
      <c r="D26" s="27"/>
      <c r="E26" s="13"/>
      <c r="F26" s="13">
        <v>33475</v>
      </c>
    </row>
    <row r="27" spans="2:6">
      <c r="C27" s="26" t="s">
        <v>58</v>
      </c>
      <c r="D27" s="27"/>
      <c r="E27" s="67" t="s">
        <v>80</v>
      </c>
      <c r="F27" s="13">
        <f>F26*0.22</f>
        <v>7364.5</v>
      </c>
    </row>
    <row r="28" spans="2:6">
      <c r="D28" s="27"/>
      <c r="E28" s="13"/>
      <c r="F28" s="13"/>
    </row>
    <row r="29" spans="2:6">
      <c r="C29" s="68" t="s">
        <v>79</v>
      </c>
      <c r="D29" s="27">
        <v>33475</v>
      </c>
      <c r="E29" s="13">
        <v>11</v>
      </c>
      <c r="F29" s="13">
        <f>D29*E29</f>
        <v>368225</v>
      </c>
    </row>
    <row r="30" spans="2:6">
      <c r="C30" s="26" t="s">
        <v>58</v>
      </c>
      <c r="E30" s="67" t="s">
        <v>81</v>
      </c>
      <c r="F30" s="13">
        <f>(F28+F29)*0.195</f>
        <v>71803.875</v>
      </c>
    </row>
    <row r="31" spans="2:6">
      <c r="E31" s="13"/>
      <c r="F31" s="13"/>
    </row>
    <row r="32" spans="2:6">
      <c r="D32" s="27"/>
      <c r="E32" s="13"/>
      <c r="F32" s="13"/>
    </row>
    <row r="33" spans="2:7">
      <c r="B33" t="s">
        <v>59</v>
      </c>
      <c r="D33" s="27"/>
      <c r="E33" s="13"/>
      <c r="F33" s="13">
        <v>25000</v>
      </c>
    </row>
    <row r="34" spans="2:7">
      <c r="D34" s="27"/>
      <c r="E34" s="13"/>
      <c r="F34" s="13"/>
    </row>
    <row r="35" spans="2:7">
      <c r="B35" s="19" t="s">
        <v>62</v>
      </c>
      <c r="C35" s="19"/>
      <c r="D35" s="29"/>
      <c r="E35" s="20"/>
      <c r="F35" s="20">
        <f>SUM(F26:F34)</f>
        <v>505868.375</v>
      </c>
    </row>
    <row r="36" spans="2:7">
      <c r="D36" s="27"/>
      <c r="E36" s="13"/>
      <c r="F36" s="13"/>
    </row>
    <row r="37" spans="2:7">
      <c r="D37" s="27"/>
      <c r="E37" s="13"/>
      <c r="F37" s="13"/>
    </row>
    <row r="38" spans="2:7" ht="13.5" thickBot="1">
      <c r="D38" s="27"/>
      <c r="E38" s="13"/>
      <c r="F38" s="13"/>
    </row>
    <row r="39" spans="2:7" ht="13.5" thickBot="1">
      <c r="B39" s="22" t="s">
        <v>63</v>
      </c>
      <c r="C39" s="23"/>
      <c r="D39" s="30"/>
      <c r="E39" s="24"/>
      <c r="F39" s="25">
        <f>F17+F35</f>
        <v>4864535.875</v>
      </c>
    </row>
    <row r="43" spans="2:7">
      <c r="C43" s="15"/>
    </row>
    <row r="45" spans="2:7">
      <c r="C45" s="21"/>
    </row>
    <row r="47" spans="2:7">
      <c r="E47" s="13"/>
      <c r="F47" s="13"/>
      <c r="G47" s="13"/>
    </row>
    <row r="48" spans="2:7">
      <c r="E48" s="13"/>
      <c r="F48" s="13"/>
      <c r="G48" s="13"/>
    </row>
    <row r="49" spans="5:7">
      <c r="E49" s="13"/>
      <c r="F49" s="13"/>
      <c r="G49" s="13"/>
    </row>
  </sheetData>
  <phoneticPr fontId="3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X63"/>
  <sheetViews>
    <sheetView tabSelected="1" topLeftCell="A34" zoomScaleNormal="100" workbookViewId="0">
      <selection activeCell="D55" sqref="D55"/>
    </sheetView>
  </sheetViews>
  <sheetFormatPr defaultRowHeight="12.75"/>
  <cols>
    <col min="1" max="1" width="9.28515625" bestFit="1" customWidth="1"/>
    <col min="2" max="2" width="22.140625" customWidth="1"/>
    <col min="3" max="3" width="25.42578125" customWidth="1"/>
    <col min="4" max="4" width="17" customWidth="1"/>
    <col min="5" max="5" width="21" customWidth="1"/>
    <col min="6" max="6" width="13.28515625" customWidth="1"/>
    <col min="7" max="7" width="13.7109375" customWidth="1"/>
    <col min="8" max="8" width="12.140625" customWidth="1"/>
    <col min="9" max="9" width="15.7109375" customWidth="1"/>
    <col min="10" max="10" width="18.42578125" customWidth="1"/>
    <col min="11" max="11" width="9.28515625" bestFit="1" customWidth="1"/>
    <col min="12" max="12" width="0.140625" customWidth="1"/>
    <col min="14" max="14" width="20" customWidth="1"/>
    <col min="15" max="15" width="9.5703125" customWidth="1"/>
    <col min="16" max="16" width="19.42578125" hidden="1" customWidth="1"/>
    <col min="17" max="17" width="12.42578125" customWidth="1"/>
    <col min="18" max="18" width="15.42578125" customWidth="1"/>
  </cols>
  <sheetData>
    <row r="1" spans="1:24" ht="20.25">
      <c r="A1" s="259" t="s">
        <v>102</v>
      </c>
      <c r="B1" s="260"/>
      <c r="C1" s="260"/>
      <c r="D1" s="260"/>
      <c r="E1" s="260"/>
      <c r="F1" s="260"/>
      <c r="G1" s="260"/>
      <c r="H1" s="260"/>
      <c r="I1" s="260"/>
      <c r="J1" s="260"/>
      <c r="K1" s="98"/>
      <c r="L1" s="98"/>
      <c r="M1" s="98"/>
      <c r="N1" s="98"/>
      <c r="O1" s="98"/>
      <c r="P1" s="98"/>
      <c r="Q1" s="98"/>
      <c r="R1" s="2"/>
    </row>
    <row r="2" spans="1:24" ht="3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24" ht="30.75" thickBot="1">
      <c r="A3" s="3"/>
      <c r="B3" s="242" t="s">
        <v>11</v>
      </c>
      <c r="C3" s="242"/>
      <c r="D3" s="242"/>
      <c r="E3" s="242"/>
      <c r="F3" s="242"/>
      <c r="G3" s="242"/>
      <c r="H3" s="242"/>
      <c r="I3" s="242"/>
      <c r="J3" s="4" t="s">
        <v>16</v>
      </c>
      <c r="K3" s="3"/>
      <c r="L3" s="3"/>
      <c r="M3" s="3"/>
      <c r="N3" s="10"/>
      <c r="O3" s="1"/>
      <c r="P3" s="1"/>
      <c r="Q3" s="1"/>
      <c r="R3" s="1"/>
      <c r="S3" s="237"/>
      <c r="T3" s="133"/>
      <c r="U3" s="1"/>
      <c r="V3" s="1"/>
      <c r="W3" s="1"/>
      <c r="X3" s="1"/>
    </row>
    <row r="4" spans="1:24" ht="60" customHeight="1">
      <c r="A4" s="2"/>
      <c r="B4" s="134" t="s">
        <v>50</v>
      </c>
      <c r="C4" s="135" t="s">
        <v>99</v>
      </c>
      <c r="D4" s="80" t="s">
        <v>90</v>
      </c>
      <c r="E4" s="81" t="s">
        <v>108</v>
      </c>
      <c r="F4" s="238" t="s">
        <v>51</v>
      </c>
      <c r="G4" s="239"/>
      <c r="H4" s="240"/>
      <c r="I4" s="241"/>
      <c r="J4" s="5" t="s">
        <v>10</v>
      </c>
      <c r="K4" s="2"/>
      <c r="L4" s="2"/>
      <c r="M4" s="2"/>
      <c r="N4" s="136"/>
      <c r="O4" s="1"/>
      <c r="P4" s="1"/>
      <c r="Q4" s="1"/>
      <c r="R4" s="1"/>
      <c r="S4" s="237"/>
      <c r="T4" s="133"/>
      <c r="U4" s="1"/>
      <c r="V4" s="1"/>
      <c r="W4" s="1"/>
      <c r="X4" s="1"/>
    </row>
    <row r="5" spans="1:24" ht="33.75">
      <c r="A5" s="2"/>
      <c r="B5" s="137"/>
      <c r="C5" s="138"/>
      <c r="D5" s="74"/>
      <c r="E5" s="82"/>
      <c r="F5" s="6" t="s">
        <v>52</v>
      </c>
      <c r="G5" s="7" t="s">
        <v>109</v>
      </c>
      <c r="H5" s="7" t="s">
        <v>110</v>
      </c>
      <c r="I5" s="8" t="s">
        <v>10</v>
      </c>
      <c r="J5" s="9"/>
      <c r="K5" s="2"/>
      <c r="L5" s="2"/>
      <c r="M5" s="2"/>
      <c r="T5" s="139">
        <v>56.9</v>
      </c>
    </row>
    <row r="6" spans="1:24" ht="15.75">
      <c r="A6" s="2">
        <v>1</v>
      </c>
      <c r="B6" s="140" t="s">
        <v>19</v>
      </c>
      <c r="C6" s="141">
        <v>1029</v>
      </c>
      <c r="D6" s="77">
        <v>0</v>
      </c>
      <c r="E6" s="83">
        <v>0</v>
      </c>
      <c r="F6" s="37">
        <v>0</v>
      </c>
      <c r="G6" s="38">
        <v>0</v>
      </c>
      <c r="H6" s="38">
        <v>0</v>
      </c>
      <c r="I6" s="38">
        <v>0</v>
      </c>
      <c r="J6" s="39">
        <v>0</v>
      </c>
      <c r="K6" s="2"/>
      <c r="L6" s="2"/>
      <c r="M6" s="2"/>
    </row>
    <row r="7" spans="1:24" ht="15.75">
      <c r="A7" s="2">
        <v>2</v>
      </c>
      <c r="B7" s="140" t="s">
        <v>20</v>
      </c>
      <c r="C7" s="141">
        <v>409</v>
      </c>
      <c r="D7" s="75">
        <v>409</v>
      </c>
      <c r="E7" s="84">
        <f>D7*190.04</f>
        <v>77726.36</v>
      </c>
      <c r="F7" s="40">
        <v>149</v>
      </c>
      <c r="G7" s="41">
        <f>F7*T15</f>
        <v>33376</v>
      </c>
      <c r="H7" s="41">
        <f>F7*T5</f>
        <v>8478.1</v>
      </c>
      <c r="I7" s="42">
        <f>G7+H7</f>
        <v>41854.1</v>
      </c>
      <c r="J7" s="43">
        <f>I7+E7</f>
        <v>119580.45999999999</v>
      </c>
      <c r="K7" s="2"/>
      <c r="L7" s="2"/>
      <c r="M7" s="2"/>
      <c r="N7" s="68"/>
      <c r="Q7" s="13"/>
    </row>
    <row r="8" spans="1:24" ht="15.75">
      <c r="A8" s="2">
        <v>3</v>
      </c>
      <c r="B8" s="140" t="s">
        <v>21</v>
      </c>
      <c r="C8" s="141">
        <v>13060</v>
      </c>
      <c r="D8" s="75">
        <v>13060</v>
      </c>
      <c r="E8" s="84">
        <f t="shared" ref="E8:E29" si="0">D8*190.04</f>
        <v>2481922.4</v>
      </c>
      <c r="F8" s="40">
        <v>5796</v>
      </c>
      <c r="G8" s="41">
        <f>F8*T15</f>
        <v>1298304</v>
      </c>
      <c r="H8" s="41">
        <f>F8*T5</f>
        <v>329792.39999999997</v>
      </c>
      <c r="I8" s="42">
        <f t="shared" ref="I8:I29" si="1">G8+H8</f>
        <v>1628096.4</v>
      </c>
      <c r="J8" s="43">
        <f t="shared" ref="J8:J29" si="2">I8+E8</f>
        <v>4110018.8</v>
      </c>
      <c r="K8" s="2"/>
      <c r="L8" s="2"/>
      <c r="M8" s="2"/>
      <c r="N8" s="68"/>
      <c r="Q8" s="13"/>
    </row>
    <row r="9" spans="1:24" ht="15.75">
      <c r="A9" s="2">
        <v>4</v>
      </c>
      <c r="B9" s="140" t="s">
        <v>22</v>
      </c>
      <c r="C9" s="141">
        <v>442</v>
      </c>
      <c r="D9" s="75">
        <v>442</v>
      </c>
      <c r="E9" s="84">
        <f t="shared" si="0"/>
        <v>83997.68</v>
      </c>
      <c r="F9" s="40">
        <v>153</v>
      </c>
      <c r="G9" s="41">
        <f>F9*T15</f>
        <v>34272</v>
      </c>
      <c r="H9" s="56"/>
      <c r="I9" s="42">
        <f t="shared" si="1"/>
        <v>34272</v>
      </c>
      <c r="J9" s="43">
        <f t="shared" si="2"/>
        <v>118269.68</v>
      </c>
      <c r="K9" s="2"/>
      <c r="L9" s="2"/>
      <c r="M9" s="2"/>
      <c r="N9" s="68"/>
      <c r="Q9" s="13"/>
    </row>
    <row r="10" spans="1:24" ht="15.75">
      <c r="A10" s="2">
        <v>5</v>
      </c>
      <c r="B10" s="140" t="s">
        <v>23</v>
      </c>
      <c r="C10" s="141">
        <v>910</v>
      </c>
      <c r="D10" s="75">
        <v>910</v>
      </c>
      <c r="E10" s="84">
        <f t="shared" si="0"/>
        <v>172936.4</v>
      </c>
      <c r="F10" s="40">
        <v>345</v>
      </c>
      <c r="G10" s="41">
        <f>F10*T15</f>
        <v>77280</v>
      </c>
      <c r="H10" s="41">
        <f>F10*T5</f>
        <v>19630.5</v>
      </c>
      <c r="I10" s="42">
        <f t="shared" si="1"/>
        <v>96910.5</v>
      </c>
      <c r="J10" s="43">
        <f t="shared" si="2"/>
        <v>269846.90000000002</v>
      </c>
      <c r="K10" s="2"/>
      <c r="L10" s="2"/>
      <c r="M10" s="2"/>
      <c r="N10" s="68"/>
      <c r="Q10" s="13"/>
    </row>
    <row r="11" spans="1:24" ht="15.75">
      <c r="A11" s="2">
        <v>6</v>
      </c>
      <c r="B11" s="140" t="s">
        <v>28</v>
      </c>
      <c r="C11" s="141"/>
      <c r="D11" s="77">
        <v>0</v>
      </c>
      <c r="E11" s="85">
        <f t="shared" si="0"/>
        <v>0</v>
      </c>
      <c r="F11" s="37">
        <v>0</v>
      </c>
      <c r="G11" s="44">
        <f>F11*248.366667</f>
        <v>0</v>
      </c>
      <c r="H11" s="44">
        <f>F11*35.867435</f>
        <v>0</v>
      </c>
      <c r="I11" s="44">
        <f>G11*35.867435</f>
        <v>0</v>
      </c>
      <c r="J11" s="46">
        <f t="shared" si="2"/>
        <v>0</v>
      </c>
      <c r="K11" s="2"/>
      <c r="L11" s="2"/>
      <c r="M11" s="2"/>
      <c r="N11" s="68"/>
      <c r="Q11" s="13"/>
    </row>
    <row r="12" spans="1:24" ht="15.75">
      <c r="A12" s="2">
        <v>7</v>
      </c>
      <c r="B12" s="140" t="s">
        <v>29</v>
      </c>
      <c r="C12" s="141">
        <v>171</v>
      </c>
      <c r="D12" s="75">
        <v>171</v>
      </c>
      <c r="E12" s="84">
        <f t="shared" si="0"/>
        <v>32496.84</v>
      </c>
      <c r="F12" s="40">
        <v>80</v>
      </c>
      <c r="G12" s="41">
        <f>F12*T15</f>
        <v>17920</v>
      </c>
      <c r="H12" s="41">
        <f>F12*T5</f>
        <v>4552</v>
      </c>
      <c r="I12" s="42">
        <f t="shared" si="1"/>
        <v>22472</v>
      </c>
      <c r="J12" s="43">
        <f t="shared" si="2"/>
        <v>54968.84</v>
      </c>
      <c r="K12" s="2"/>
      <c r="L12" s="2"/>
      <c r="M12" s="2"/>
      <c r="N12" s="68"/>
      <c r="Q12" s="13"/>
    </row>
    <row r="13" spans="1:24" ht="15.75">
      <c r="A13" s="2">
        <v>8</v>
      </c>
      <c r="B13" s="140" t="s">
        <v>30</v>
      </c>
      <c r="C13" s="141">
        <v>659</v>
      </c>
      <c r="D13" s="77">
        <v>0</v>
      </c>
      <c r="E13" s="85">
        <f t="shared" si="0"/>
        <v>0</v>
      </c>
      <c r="F13" s="37">
        <v>0</v>
      </c>
      <c r="G13" s="44">
        <f>F13*248.366667</f>
        <v>0</v>
      </c>
      <c r="H13" s="44">
        <f>F13*35.867435</f>
        <v>0</v>
      </c>
      <c r="I13" s="44">
        <f>G13*35.867435</f>
        <v>0</v>
      </c>
      <c r="J13" s="46">
        <f t="shared" si="2"/>
        <v>0</v>
      </c>
      <c r="K13" s="2"/>
      <c r="L13" s="2"/>
      <c r="M13" s="2"/>
      <c r="Q13" s="13"/>
    </row>
    <row r="14" spans="1:24" ht="15.75">
      <c r="A14" s="2">
        <v>9</v>
      </c>
      <c r="B14" s="140" t="s">
        <v>31</v>
      </c>
      <c r="C14" s="141">
        <v>509</v>
      </c>
      <c r="D14" s="75">
        <v>509</v>
      </c>
      <c r="E14" s="84">
        <f t="shared" si="0"/>
        <v>96730.36</v>
      </c>
      <c r="F14" s="40">
        <v>175</v>
      </c>
      <c r="G14" s="41">
        <f>F14*T15</f>
        <v>39200</v>
      </c>
      <c r="H14" s="41">
        <f>F14*T5</f>
        <v>9957.5</v>
      </c>
      <c r="I14" s="42">
        <f t="shared" si="1"/>
        <v>49157.5</v>
      </c>
      <c r="J14" s="43">
        <f t="shared" si="2"/>
        <v>145887.85999999999</v>
      </c>
      <c r="K14" s="2"/>
      <c r="L14" s="2"/>
      <c r="M14" s="2"/>
      <c r="Q14" s="13"/>
    </row>
    <row r="15" spans="1:24" ht="15.75">
      <c r="A15" s="2">
        <v>10</v>
      </c>
      <c r="B15" s="140" t="s">
        <v>32</v>
      </c>
      <c r="C15" s="141">
        <v>1715</v>
      </c>
      <c r="D15" s="77">
        <v>0</v>
      </c>
      <c r="E15" s="85">
        <f t="shared" si="0"/>
        <v>0</v>
      </c>
      <c r="F15" s="37">
        <v>0</v>
      </c>
      <c r="G15" s="44">
        <f>F15*248.366667</f>
        <v>0</v>
      </c>
      <c r="H15" s="44">
        <f>F15*35.867435</f>
        <v>0</v>
      </c>
      <c r="I15" s="45">
        <f t="shared" si="1"/>
        <v>0</v>
      </c>
      <c r="J15" s="46">
        <f t="shared" si="2"/>
        <v>0</v>
      </c>
      <c r="K15" s="2"/>
      <c r="L15" s="2"/>
      <c r="M15" s="2"/>
      <c r="O15" s="142"/>
      <c r="P15" s="143"/>
      <c r="T15" s="139">
        <v>224</v>
      </c>
    </row>
    <row r="16" spans="1:24" ht="15.75">
      <c r="A16" s="2">
        <v>11</v>
      </c>
      <c r="B16" s="140" t="s">
        <v>33</v>
      </c>
      <c r="C16" s="141"/>
      <c r="D16" s="77">
        <v>0</v>
      </c>
      <c r="E16" s="85">
        <f t="shared" si="0"/>
        <v>0</v>
      </c>
      <c r="F16" s="37">
        <v>0</v>
      </c>
      <c r="G16" s="44">
        <f>F16*248.366667</f>
        <v>0</v>
      </c>
      <c r="H16" s="44">
        <f>F16*35.867435</f>
        <v>0</v>
      </c>
      <c r="I16" s="44">
        <f>G16*35.867435</f>
        <v>0</v>
      </c>
      <c r="J16" s="46">
        <f t="shared" si="2"/>
        <v>0</v>
      </c>
      <c r="K16" s="2"/>
      <c r="L16" s="2"/>
      <c r="M16" s="2"/>
      <c r="O16" s="142"/>
      <c r="P16" s="143"/>
      <c r="Q16" s="144"/>
      <c r="R16" s="145"/>
    </row>
    <row r="17" spans="1:18" ht="15.75">
      <c r="A17" s="2">
        <v>12</v>
      </c>
      <c r="B17" s="140" t="s">
        <v>34</v>
      </c>
      <c r="C17" s="141">
        <v>730</v>
      </c>
      <c r="D17" s="75">
        <v>730</v>
      </c>
      <c r="E17" s="84">
        <f t="shared" si="0"/>
        <v>138729.19999999998</v>
      </c>
      <c r="F17" s="40">
        <v>310</v>
      </c>
      <c r="G17" s="41">
        <f>F17*T15</f>
        <v>69440</v>
      </c>
      <c r="H17" s="41">
        <f>F17*T5</f>
        <v>17639</v>
      </c>
      <c r="I17" s="42">
        <f t="shared" si="1"/>
        <v>87079</v>
      </c>
      <c r="J17" s="43">
        <f t="shared" si="2"/>
        <v>225808.19999999998</v>
      </c>
      <c r="K17" s="2"/>
      <c r="L17" s="10"/>
      <c r="M17" s="2"/>
      <c r="O17" s="142"/>
      <c r="P17" s="146"/>
      <c r="Q17" s="145"/>
      <c r="R17" s="145"/>
    </row>
    <row r="18" spans="1:18" ht="15.75">
      <c r="A18" s="2">
        <v>13</v>
      </c>
      <c r="B18" s="140" t="s">
        <v>35</v>
      </c>
      <c r="C18" s="141">
        <v>331</v>
      </c>
      <c r="D18" s="75">
        <v>331</v>
      </c>
      <c r="E18" s="84">
        <f t="shared" si="0"/>
        <v>62903.24</v>
      </c>
      <c r="F18" s="40">
        <v>115</v>
      </c>
      <c r="G18" s="41">
        <f>F18*T15</f>
        <v>25760</v>
      </c>
      <c r="H18" s="56"/>
      <c r="I18" s="42">
        <f t="shared" si="1"/>
        <v>25760</v>
      </c>
      <c r="J18" s="43">
        <f t="shared" si="2"/>
        <v>88663.239999999991</v>
      </c>
      <c r="K18" s="2"/>
      <c r="L18" s="10"/>
      <c r="M18" s="2"/>
      <c r="O18" s="142"/>
      <c r="P18" s="146"/>
      <c r="Q18" s="145"/>
      <c r="R18" s="145"/>
    </row>
    <row r="19" spans="1:18" ht="15.75">
      <c r="A19" s="2">
        <v>14</v>
      </c>
      <c r="B19" s="140" t="s">
        <v>36</v>
      </c>
      <c r="C19" s="141">
        <v>419</v>
      </c>
      <c r="D19" s="75">
        <v>419</v>
      </c>
      <c r="E19" s="84">
        <f t="shared" si="0"/>
        <v>79626.759999999995</v>
      </c>
      <c r="F19" s="40">
        <v>145</v>
      </c>
      <c r="G19" s="41">
        <f>F19*T15</f>
        <v>32480</v>
      </c>
      <c r="H19" s="41">
        <f>F19*T5</f>
        <v>8250.5</v>
      </c>
      <c r="I19" s="42">
        <f t="shared" si="1"/>
        <v>40730.5</v>
      </c>
      <c r="J19" s="43">
        <f t="shared" si="2"/>
        <v>120357.26</v>
      </c>
      <c r="K19" s="2"/>
      <c r="L19" s="10"/>
      <c r="M19" s="2"/>
      <c r="N19" s="147"/>
      <c r="O19" s="142"/>
      <c r="P19" s="146"/>
      <c r="Q19" s="145"/>
      <c r="R19" s="145"/>
    </row>
    <row r="20" spans="1:18" ht="15.75">
      <c r="A20" s="2">
        <v>15</v>
      </c>
      <c r="B20" s="140" t="s">
        <v>37</v>
      </c>
      <c r="C20" s="141">
        <v>520</v>
      </c>
      <c r="D20" s="75">
        <v>520</v>
      </c>
      <c r="E20" s="84">
        <f t="shared" si="0"/>
        <v>98820.800000000003</v>
      </c>
      <c r="F20" s="40">
        <v>215</v>
      </c>
      <c r="G20" s="41">
        <f>F20*T15</f>
        <v>48160</v>
      </c>
      <c r="H20" s="41">
        <f>F20*T5</f>
        <v>12233.5</v>
      </c>
      <c r="I20" s="42">
        <f t="shared" si="1"/>
        <v>60393.5</v>
      </c>
      <c r="J20" s="43">
        <f t="shared" si="2"/>
        <v>159214.29999999999</v>
      </c>
      <c r="K20" s="2"/>
      <c r="L20" s="10"/>
      <c r="M20" s="2"/>
      <c r="N20" s="147"/>
      <c r="O20" s="142"/>
      <c r="P20" s="146"/>
      <c r="Q20" s="145"/>
      <c r="R20" s="145"/>
    </row>
    <row r="21" spans="1:18" ht="15.75">
      <c r="A21" s="2">
        <v>16</v>
      </c>
      <c r="B21" s="140" t="s">
        <v>38</v>
      </c>
      <c r="C21" s="141">
        <v>753</v>
      </c>
      <c r="D21" s="75">
        <v>753</v>
      </c>
      <c r="E21" s="84">
        <f t="shared" si="0"/>
        <v>143100.12</v>
      </c>
      <c r="F21" s="40">
        <v>320</v>
      </c>
      <c r="G21" s="41">
        <f>F21*T15</f>
        <v>71680</v>
      </c>
      <c r="H21" s="41">
        <f>F21*T5</f>
        <v>18208</v>
      </c>
      <c r="I21" s="42">
        <f t="shared" si="1"/>
        <v>89888</v>
      </c>
      <c r="J21" s="43">
        <f t="shared" si="2"/>
        <v>232988.12</v>
      </c>
      <c r="K21" s="2"/>
      <c r="L21" s="10"/>
      <c r="M21" s="2"/>
      <c r="N21" s="147"/>
      <c r="O21" s="142"/>
      <c r="P21" s="146"/>
      <c r="Q21" s="145"/>
      <c r="R21" s="145"/>
    </row>
    <row r="22" spans="1:18" ht="15.75">
      <c r="A22" s="2">
        <v>17</v>
      </c>
      <c r="B22" s="140" t="s">
        <v>39</v>
      </c>
      <c r="C22" s="141">
        <v>338</v>
      </c>
      <c r="D22" s="75">
        <v>338</v>
      </c>
      <c r="E22" s="84">
        <f t="shared" si="0"/>
        <v>64233.52</v>
      </c>
      <c r="F22" s="37">
        <v>0</v>
      </c>
      <c r="G22" s="44">
        <f>F22*248.366667</f>
        <v>0</v>
      </c>
      <c r="H22" s="44">
        <f>F22*35.867435</f>
        <v>0</v>
      </c>
      <c r="I22" s="44">
        <f>G22*35.867435</f>
        <v>0</v>
      </c>
      <c r="J22" s="43">
        <f t="shared" si="2"/>
        <v>64233.52</v>
      </c>
      <c r="K22" s="2"/>
      <c r="L22" s="10"/>
      <c r="M22" s="2"/>
      <c r="N22" s="147"/>
      <c r="O22" s="142"/>
      <c r="P22" s="146"/>
      <c r="Q22" s="144"/>
      <c r="R22" s="145"/>
    </row>
    <row r="23" spans="1:18" ht="15.75">
      <c r="A23" s="2">
        <v>18</v>
      </c>
      <c r="B23" s="140" t="s">
        <v>40</v>
      </c>
      <c r="C23" s="141">
        <v>354</v>
      </c>
      <c r="D23" s="77">
        <v>0</v>
      </c>
      <c r="E23" s="85">
        <f t="shared" si="0"/>
        <v>0</v>
      </c>
      <c r="F23" s="37">
        <v>0</v>
      </c>
      <c r="G23" s="44">
        <f>F23*248.366667</f>
        <v>0</v>
      </c>
      <c r="H23" s="44">
        <f>F23*35.867435</f>
        <v>0</v>
      </c>
      <c r="I23" s="45">
        <f t="shared" si="1"/>
        <v>0</v>
      </c>
      <c r="J23" s="46">
        <f t="shared" si="2"/>
        <v>0</v>
      </c>
      <c r="K23" s="2"/>
      <c r="L23" s="10"/>
      <c r="M23" s="2"/>
      <c r="N23" s="147"/>
      <c r="O23" s="142"/>
      <c r="P23" s="143"/>
      <c r="Q23" s="144"/>
      <c r="R23" s="145"/>
    </row>
    <row r="24" spans="1:18" ht="15.75">
      <c r="A24" s="2">
        <v>19</v>
      </c>
      <c r="B24" s="140" t="s">
        <v>42</v>
      </c>
      <c r="C24" s="141"/>
      <c r="D24" s="77">
        <v>0</v>
      </c>
      <c r="E24" s="85">
        <f t="shared" si="0"/>
        <v>0</v>
      </c>
      <c r="F24" s="37">
        <v>0</v>
      </c>
      <c r="G24" s="44">
        <f>F24*248.366667</f>
        <v>0</v>
      </c>
      <c r="H24" s="44">
        <f>F24*35.867435</f>
        <v>0</v>
      </c>
      <c r="I24" s="44">
        <f>G24*35.867435</f>
        <v>0</v>
      </c>
      <c r="J24" s="46">
        <f t="shared" si="2"/>
        <v>0</v>
      </c>
      <c r="K24" s="2"/>
      <c r="L24" s="10"/>
      <c r="M24" s="2"/>
      <c r="N24" s="147"/>
      <c r="O24" s="142"/>
      <c r="P24" s="143"/>
      <c r="Q24" s="144"/>
      <c r="R24" s="145"/>
    </row>
    <row r="25" spans="1:18" ht="15.75">
      <c r="A25" s="2">
        <v>20</v>
      </c>
      <c r="B25" s="140" t="s">
        <v>43</v>
      </c>
      <c r="C25" s="141">
        <v>2303</v>
      </c>
      <c r="D25" s="75">
        <v>2303</v>
      </c>
      <c r="E25" s="84">
        <f t="shared" si="0"/>
        <v>437662.12</v>
      </c>
      <c r="F25" s="40">
        <v>939</v>
      </c>
      <c r="G25" s="41">
        <f>F25*T15</f>
        <v>210336</v>
      </c>
      <c r="H25" s="56"/>
      <c r="I25" s="42">
        <f t="shared" si="1"/>
        <v>210336</v>
      </c>
      <c r="J25" s="43">
        <f t="shared" si="2"/>
        <v>647998.12</v>
      </c>
      <c r="K25" s="2"/>
      <c r="L25" s="10"/>
      <c r="M25" s="2"/>
      <c r="N25" s="147"/>
      <c r="O25" s="142"/>
      <c r="P25" s="146"/>
      <c r="Q25" s="145"/>
      <c r="R25" s="145"/>
    </row>
    <row r="26" spans="1:18" ht="15.75">
      <c r="A26" s="2">
        <v>21</v>
      </c>
      <c r="B26" s="140" t="s">
        <v>44</v>
      </c>
      <c r="C26" s="141">
        <v>159</v>
      </c>
      <c r="D26" s="77">
        <v>0</v>
      </c>
      <c r="E26" s="85">
        <f t="shared" si="0"/>
        <v>0</v>
      </c>
      <c r="F26" s="47">
        <v>90</v>
      </c>
      <c r="G26" s="41">
        <f>F26*T15</f>
        <v>20160</v>
      </c>
      <c r="H26" s="41">
        <f>F26*T5</f>
        <v>5121</v>
      </c>
      <c r="I26" s="42">
        <f t="shared" si="1"/>
        <v>25281</v>
      </c>
      <c r="J26" s="43">
        <f t="shared" si="2"/>
        <v>25281</v>
      </c>
      <c r="K26" s="2"/>
      <c r="L26" s="10"/>
      <c r="M26" s="2"/>
      <c r="N26" s="147"/>
      <c r="O26" s="142"/>
      <c r="P26" s="143"/>
      <c r="Q26" s="144"/>
      <c r="R26" s="145"/>
    </row>
    <row r="27" spans="1:18" ht="15.75">
      <c r="A27" s="2">
        <v>22</v>
      </c>
      <c r="B27" s="140" t="s">
        <v>45</v>
      </c>
      <c r="C27" s="141">
        <v>1374</v>
      </c>
      <c r="D27" s="75">
        <v>1374</v>
      </c>
      <c r="E27" s="84">
        <f t="shared" si="0"/>
        <v>261114.96</v>
      </c>
      <c r="F27" s="40">
        <v>575</v>
      </c>
      <c r="G27" s="41">
        <f>F27*T15</f>
        <v>128800</v>
      </c>
      <c r="H27" s="41">
        <f>F27*T5</f>
        <v>32717.5</v>
      </c>
      <c r="I27" s="42">
        <f t="shared" si="1"/>
        <v>161517.5</v>
      </c>
      <c r="J27" s="43">
        <f t="shared" si="2"/>
        <v>422632.45999999996</v>
      </c>
      <c r="K27" s="2"/>
      <c r="L27" s="10"/>
      <c r="M27" s="2"/>
      <c r="N27" s="147"/>
      <c r="O27" s="142"/>
      <c r="P27" s="146"/>
      <c r="Q27" s="145"/>
      <c r="R27" s="145"/>
    </row>
    <row r="28" spans="1:18" ht="15.75">
      <c r="A28" s="2">
        <v>23</v>
      </c>
      <c r="B28" s="140" t="s">
        <v>46</v>
      </c>
      <c r="C28" s="141">
        <v>823</v>
      </c>
      <c r="D28" s="75">
        <v>823</v>
      </c>
      <c r="E28" s="84">
        <f t="shared" si="0"/>
        <v>156402.91999999998</v>
      </c>
      <c r="F28" s="40">
        <v>320</v>
      </c>
      <c r="G28" s="41">
        <f>F28*T15</f>
        <v>71680</v>
      </c>
      <c r="H28" s="41">
        <f>F28*T5</f>
        <v>18208</v>
      </c>
      <c r="I28" s="42">
        <f t="shared" si="1"/>
        <v>89888</v>
      </c>
      <c r="J28" s="43">
        <f t="shared" si="2"/>
        <v>246290.91999999998</v>
      </c>
      <c r="K28" s="2"/>
      <c r="L28" s="10"/>
      <c r="M28" s="2"/>
      <c r="N28" s="147"/>
      <c r="O28" s="142"/>
      <c r="P28" s="146"/>
      <c r="Q28" s="145"/>
      <c r="R28" s="145"/>
    </row>
    <row r="29" spans="1:18" ht="15.75">
      <c r="A29" s="2">
        <v>24</v>
      </c>
      <c r="B29" s="140" t="s">
        <v>47</v>
      </c>
      <c r="C29" s="141">
        <v>299</v>
      </c>
      <c r="D29" s="75">
        <v>299</v>
      </c>
      <c r="E29" s="84">
        <f t="shared" si="0"/>
        <v>56821.96</v>
      </c>
      <c r="F29" s="40">
        <v>115</v>
      </c>
      <c r="G29" s="41">
        <f>F29*T15</f>
        <v>25760</v>
      </c>
      <c r="H29" s="41">
        <f>F29*T5</f>
        <v>6543.5</v>
      </c>
      <c r="I29" s="42">
        <f t="shared" si="1"/>
        <v>32303.5</v>
      </c>
      <c r="J29" s="43">
        <f t="shared" si="2"/>
        <v>89125.459999999992</v>
      </c>
      <c r="K29" s="2"/>
      <c r="L29" s="10"/>
      <c r="M29" s="2"/>
      <c r="N29" s="147"/>
      <c r="O29" s="142"/>
      <c r="P29" s="146"/>
      <c r="Q29" s="145"/>
      <c r="R29" s="145"/>
    </row>
    <row r="30" spans="1:18" ht="15.75">
      <c r="A30" s="2">
        <v>25</v>
      </c>
      <c r="B30" s="140" t="s">
        <v>48</v>
      </c>
      <c r="C30" s="148"/>
      <c r="D30" s="77">
        <v>0</v>
      </c>
      <c r="E30" s="83">
        <v>0</v>
      </c>
      <c r="F30" s="37">
        <v>0</v>
      </c>
      <c r="G30" s="38">
        <v>0</v>
      </c>
      <c r="H30" s="38">
        <v>0</v>
      </c>
      <c r="I30" s="45">
        <v>0</v>
      </c>
      <c r="J30" s="46">
        <v>0</v>
      </c>
      <c r="K30" s="2"/>
      <c r="L30" s="10"/>
      <c r="M30" s="2"/>
      <c r="N30" s="147"/>
      <c r="O30" s="142"/>
      <c r="P30" s="143"/>
      <c r="Q30" s="144"/>
      <c r="R30" s="144"/>
    </row>
    <row r="31" spans="1:18" ht="16.5" thickBot="1">
      <c r="A31" s="10"/>
      <c r="B31" s="149" t="s">
        <v>53</v>
      </c>
      <c r="C31" s="150"/>
      <c r="D31" s="86">
        <v>0</v>
      </c>
      <c r="E31" s="87">
        <v>0</v>
      </c>
      <c r="F31" s="48">
        <v>0</v>
      </c>
      <c r="G31" s="49">
        <v>0</v>
      </c>
      <c r="H31" s="50">
        <v>0</v>
      </c>
      <c r="I31" s="51">
        <v>400000</v>
      </c>
      <c r="J31" s="78">
        <v>400000</v>
      </c>
      <c r="K31" s="2"/>
      <c r="L31" s="10"/>
      <c r="M31" s="10"/>
      <c r="N31" s="147"/>
      <c r="O31" s="151"/>
      <c r="P31" s="143"/>
      <c r="Q31" s="144"/>
      <c r="R31" s="145"/>
    </row>
    <row r="32" spans="1:18" ht="16.5" thickBot="1">
      <c r="A32" s="10"/>
      <c r="B32" s="152" t="s">
        <v>10</v>
      </c>
      <c r="C32" s="153">
        <f>SUM(C6:C31)</f>
        <v>27307</v>
      </c>
      <c r="D32" s="79">
        <f>SUM(D6:D31)</f>
        <v>23391</v>
      </c>
      <c r="E32" s="76">
        <f t="shared" ref="E32:J32" si="3">SUM(E6:E31)</f>
        <v>4445225.6399999997</v>
      </c>
      <c r="F32" s="52">
        <f>SUM(F6:F31)</f>
        <v>9842</v>
      </c>
      <c r="G32" s="53">
        <f t="shared" si="3"/>
        <v>2204608</v>
      </c>
      <c r="H32" s="73">
        <f t="shared" si="3"/>
        <v>491331.49999999994</v>
      </c>
      <c r="I32" s="54">
        <f t="shared" si="3"/>
        <v>3095939.5</v>
      </c>
      <c r="J32" s="55">
        <f t="shared" si="3"/>
        <v>7541165.1399999997</v>
      </c>
      <c r="K32" s="11"/>
      <c r="L32" s="10"/>
      <c r="M32" s="10"/>
      <c r="N32" s="154"/>
      <c r="O32" s="154"/>
      <c r="P32" s="155"/>
      <c r="Q32" s="155"/>
      <c r="R32" s="155"/>
    </row>
    <row r="33" spans="1:18" ht="15">
      <c r="A33" s="10"/>
      <c r="B33" s="2"/>
      <c r="C33" s="2"/>
      <c r="D33" s="2"/>
      <c r="E33" s="2"/>
      <c r="F33" s="11"/>
      <c r="G33" s="2"/>
      <c r="H33" s="2"/>
      <c r="I33" s="2"/>
      <c r="J33" s="12"/>
      <c r="K33" s="2"/>
      <c r="L33" s="2"/>
      <c r="M33" s="2"/>
      <c r="N33" s="2"/>
      <c r="O33" s="10"/>
      <c r="P33" s="10"/>
      <c r="Q33" s="10"/>
      <c r="R33" s="10"/>
    </row>
    <row r="34" spans="1:18" ht="15">
      <c r="A34" s="10"/>
      <c r="B34" s="2"/>
      <c r="C34" s="2"/>
      <c r="D34" s="2"/>
      <c r="E34" s="2"/>
      <c r="F34" s="2"/>
      <c r="G34" s="11"/>
      <c r="H34" s="2"/>
      <c r="I34" s="2"/>
      <c r="J34" s="72"/>
      <c r="K34" s="2"/>
      <c r="L34" s="2"/>
      <c r="M34" s="2"/>
      <c r="N34" s="2"/>
      <c r="O34" s="10"/>
      <c r="P34" s="10"/>
      <c r="Q34" s="10"/>
      <c r="R34" s="10"/>
    </row>
    <row r="35" spans="1:18" ht="15">
      <c r="A35" s="10"/>
      <c r="G35" s="13"/>
      <c r="O35" s="10"/>
      <c r="P35" s="10"/>
      <c r="Q35" s="10"/>
      <c r="R35" s="36"/>
    </row>
    <row r="36" spans="1:18" ht="15">
      <c r="A36" s="10"/>
      <c r="G36" s="13"/>
      <c r="O36" s="10"/>
      <c r="P36" s="10"/>
      <c r="Q36" s="10"/>
      <c r="R36" s="36"/>
    </row>
    <row r="37" spans="1:18" ht="30.75" thickBot="1">
      <c r="B37" s="242" t="s">
        <v>68</v>
      </c>
      <c r="C37" s="242"/>
      <c r="D37" s="242"/>
      <c r="E37" s="242"/>
      <c r="F37" s="242"/>
      <c r="G37" s="242"/>
      <c r="H37" s="242"/>
      <c r="I37" s="242"/>
      <c r="Q37" s="10"/>
      <c r="R37" s="10"/>
    </row>
    <row r="38" spans="1:18" ht="16.5" thickBot="1">
      <c r="A38" s="185" t="s">
        <v>24</v>
      </c>
      <c r="B38" s="253" t="s">
        <v>25</v>
      </c>
      <c r="C38" s="254"/>
      <c r="D38" s="255"/>
      <c r="E38" s="243" t="s">
        <v>26</v>
      </c>
      <c r="F38" s="243"/>
      <c r="G38" s="243" t="s">
        <v>27</v>
      </c>
      <c r="H38" s="243"/>
      <c r="I38" s="243"/>
      <c r="J38" s="243"/>
      <c r="K38" s="244"/>
      <c r="Q38" s="10"/>
      <c r="R38" s="10"/>
    </row>
    <row r="39" spans="1:18" ht="15.75">
      <c r="A39" s="186">
        <v>1</v>
      </c>
      <c r="B39" s="256" t="s">
        <v>114</v>
      </c>
      <c r="C39" s="257"/>
      <c r="D39" s="258"/>
      <c r="E39" s="261">
        <v>4445000</v>
      </c>
      <c r="F39" s="262"/>
      <c r="G39" s="263" t="s">
        <v>86</v>
      </c>
      <c r="H39" s="264"/>
      <c r="I39" s="264"/>
      <c r="J39" s="264"/>
      <c r="K39" s="265"/>
      <c r="Q39" s="10"/>
      <c r="R39" s="10"/>
    </row>
    <row r="40" spans="1:18" ht="15.75">
      <c r="A40" s="187">
        <v>2</v>
      </c>
      <c r="B40" s="245" t="s">
        <v>115</v>
      </c>
      <c r="C40" s="246"/>
      <c r="D40" s="247"/>
      <c r="E40" s="248">
        <v>900000</v>
      </c>
      <c r="F40" s="248"/>
      <c r="G40" s="251" t="s">
        <v>86</v>
      </c>
      <c r="H40" s="249"/>
      <c r="I40" s="249"/>
      <c r="J40" s="249"/>
      <c r="K40" s="250"/>
      <c r="Q40" s="10"/>
      <c r="R40" s="10"/>
    </row>
    <row r="41" spans="1:18" ht="15.75">
      <c r="A41" s="186">
        <v>3</v>
      </c>
      <c r="B41" s="245" t="s">
        <v>54</v>
      </c>
      <c r="C41" s="246"/>
      <c r="D41" s="247"/>
      <c r="E41" s="248">
        <v>100000</v>
      </c>
      <c r="F41" s="248"/>
      <c r="G41" s="249" t="s">
        <v>86</v>
      </c>
      <c r="H41" s="249"/>
      <c r="I41" s="249"/>
      <c r="J41" s="249"/>
      <c r="K41" s="250"/>
      <c r="O41" s="13"/>
      <c r="Q41" s="10"/>
      <c r="R41" s="10"/>
    </row>
    <row r="42" spans="1:18" ht="15.75">
      <c r="A42" s="187">
        <v>4</v>
      </c>
      <c r="B42" s="245" t="s">
        <v>55</v>
      </c>
      <c r="C42" s="246"/>
      <c r="D42" s="247"/>
      <c r="E42" s="248">
        <v>491000</v>
      </c>
      <c r="F42" s="248"/>
      <c r="G42" s="251">
        <v>0.27</v>
      </c>
      <c r="H42" s="249"/>
      <c r="I42" s="249"/>
      <c r="J42" s="249"/>
      <c r="K42" s="250"/>
      <c r="Q42" s="10"/>
      <c r="R42" s="10"/>
    </row>
    <row r="43" spans="1:18" ht="15.75">
      <c r="A43" s="186">
        <v>5</v>
      </c>
      <c r="B43" s="245" t="s">
        <v>113</v>
      </c>
      <c r="C43" s="246"/>
      <c r="D43" s="247"/>
      <c r="E43" s="248">
        <v>1228100</v>
      </c>
      <c r="F43" s="248"/>
      <c r="G43" s="252">
        <v>0.05</v>
      </c>
      <c r="H43" s="249"/>
      <c r="I43" s="249"/>
      <c r="J43" s="249"/>
      <c r="K43" s="250"/>
      <c r="O43" s="13"/>
      <c r="Q43" s="10"/>
      <c r="R43" s="10"/>
    </row>
    <row r="44" spans="1:18" ht="16.5">
      <c r="A44" s="187">
        <v>6</v>
      </c>
      <c r="B44" s="245" t="s">
        <v>112</v>
      </c>
      <c r="C44" s="246"/>
      <c r="D44" s="247"/>
      <c r="E44" s="278">
        <v>317500</v>
      </c>
      <c r="F44" s="279"/>
      <c r="G44" s="251">
        <v>0.27</v>
      </c>
      <c r="H44" s="280"/>
      <c r="I44" s="280"/>
      <c r="J44" s="280"/>
      <c r="K44" s="280"/>
      <c r="Q44" s="10"/>
      <c r="R44" s="10"/>
    </row>
    <row r="45" spans="1:18" ht="16.5" thickBot="1">
      <c r="A45" s="186">
        <v>7</v>
      </c>
      <c r="B45" s="281" t="s">
        <v>56</v>
      </c>
      <c r="C45" s="282"/>
      <c r="D45" s="283"/>
      <c r="E45" s="273">
        <v>59565</v>
      </c>
      <c r="F45" s="274"/>
      <c r="G45" s="275" t="s">
        <v>87</v>
      </c>
      <c r="H45" s="276"/>
      <c r="I45" s="276"/>
      <c r="J45" s="276"/>
      <c r="K45" s="277"/>
      <c r="Q45" s="10"/>
      <c r="R45" s="10"/>
    </row>
    <row r="46" spans="1:18" ht="17.25" thickBot="1">
      <c r="A46" s="266" t="s">
        <v>41</v>
      </c>
      <c r="B46" s="267"/>
      <c r="C46" s="267"/>
      <c r="D46" s="268"/>
      <c r="E46" s="269">
        <f>SUM(E39:F45)</f>
        <v>7541165</v>
      </c>
      <c r="F46" s="270"/>
      <c r="G46" s="271"/>
      <c r="H46" s="271"/>
      <c r="I46" s="271"/>
      <c r="J46" s="271"/>
      <c r="K46" s="272"/>
      <c r="Q46" s="10"/>
      <c r="R46" s="10"/>
    </row>
    <row r="47" spans="1:18" ht="15">
      <c r="N47" s="13"/>
      <c r="Q47" s="10"/>
      <c r="R47" s="10"/>
    </row>
    <row r="48" spans="1:18" ht="15">
      <c r="B48" s="10"/>
      <c r="C48" s="10"/>
      <c r="D48" s="10"/>
      <c r="E48" s="10"/>
      <c r="F48" s="10"/>
      <c r="G48" s="36">
        <f>J32-E46</f>
        <v>0.13999999966472387</v>
      </c>
      <c r="H48" s="10"/>
      <c r="I48" s="10"/>
    </row>
    <row r="50" spans="1:14" ht="15">
      <c r="B50" s="90"/>
      <c r="C50" s="70"/>
      <c r="D50" s="70"/>
      <c r="F50" s="69"/>
      <c r="G50" s="70"/>
      <c r="K50" s="13"/>
    </row>
    <row r="51" spans="1:14" ht="15">
      <c r="B51" s="88"/>
      <c r="C51" s="70"/>
      <c r="D51" s="70"/>
      <c r="F51" s="71"/>
      <c r="G51" s="70"/>
    </row>
    <row r="52" spans="1:14" ht="15">
      <c r="B52" s="89"/>
      <c r="C52" s="70"/>
      <c r="D52" s="70"/>
      <c r="F52" s="69"/>
      <c r="G52" s="70"/>
      <c r="H52" s="13"/>
      <c r="I52" s="13"/>
      <c r="J52" s="13"/>
    </row>
    <row r="53" spans="1:14" ht="15">
      <c r="B53" s="89"/>
      <c r="C53" s="70"/>
      <c r="D53" s="70"/>
      <c r="F53" s="69"/>
      <c r="G53" s="70"/>
      <c r="H53" s="13"/>
      <c r="I53" s="13"/>
      <c r="J53" s="13"/>
    </row>
    <row r="54" spans="1:14" ht="15">
      <c r="A54" s="69"/>
      <c r="B54" s="89"/>
      <c r="C54" s="70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70"/>
    </row>
    <row r="55" spans="1:14" ht="15">
      <c r="A55" s="69"/>
      <c r="B55" s="91"/>
      <c r="C55" s="92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</row>
    <row r="56" spans="1:14" ht="15">
      <c r="A56" s="69"/>
      <c r="B56" s="69"/>
      <c r="C56" s="70"/>
      <c r="D56" s="70"/>
      <c r="E56" s="69"/>
      <c r="F56" s="69"/>
      <c r="G56" s="70"/>
      <c r="H56" s="69"/>
      <c r="I56" s="69"/>
      <c r="J56" s="69"/>
      <c r="K56" s="69"/>
      <c r="L56" s="69"/>
      <c r="M56" s="69"/>
      <c r="N56" s="69"/>
    </row>
    <row r="57" spans="1:14" ht="15">
      <c r="A57" s="69"/>
      <c r="B57" s="88"/>
      <c r="C57" s="70"/>
      <c r="D57" s="70"/>
      <c r="E57" s="69"/>
      <c r="F57" s="71"/>
      <c r="G57" s="70"/>
      <c r="H57" s="69"/>
      <c r="I57" s="69"/>
      <c r="J57" s="69"/>
      <c r="K57" s="69"/>
      <c r="L57" s="69"/>
      <c r="M57" s="69"/>
      <c r="N57" s="69"/>
    </row>
    <row r="58" spans="1:14" ht="15">
      <c r="A58" s="69"/>
      <c r="B58" s="69"/>
      <c r="C58" s="70"/>
      <c r="D58" s="70"/>
      <c r="E58" s="69"/>
      <c r="F58" s="69"/>
      <c r="G58" s="70"/>
      <c r="H58" s="69"/>
      <c r="I58" s="69"/>
      <c r="J58" s="69"/>
      <c r="K58" s="69"/>
      <c r="L58" s="69"/>
      <c r="M58" s="69"/>
      <c r="N58" s="69"/>
    </row>
    <row r="59" spans="1:14" ht="15">
      <c r="A59" s="69"/>
      <c r="B59" s="90"/>
      <c r="C59" s="93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</row>
    <row r="60" spans="1:14" ht="15">
      <c r="A60" s="69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</row>
    <row r="61" spans="1:14" ht="15">
      <c r="A61" s="69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</row>
    <row r="62" spans="1:14" ht="15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</row>
    <row r="63" spans="1:14" ht="15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</row>
  </sheetData>
  <mergeCells count="32">
    <mergeCell ref="A1:J1"/>
    <mergeCell ref="B3:I3"/>
    <mergeCell ref="E39:F39"/>
    <mergeCell ref="G39:K39"/>
    <mergeCell ref="A46:D46"/>
    <mergeCell ref="E46:F46"/>
    <mergeCell ref="G46:K46"/>
    <mergeCell ref="E45:F45"/>
    <mergeCell ref="G45:K45"/>
    <mergeCell ref="E44:F44"/>
    <mergeCell ref="G44:K44"/>
    <mergeCell ref="B44:D44"/>
    <mergeCell ref="B45:D45"/>
    <mergeCell ref="E40:F40"/>
    <mergeCell ref="G40:K40"/>
    <mergeCell ref="B38:D38"/>
    <mergeCell ref="B39:D39"/>
    <mergeCell ref="B40:D40"/>
    <mergeCell ref="B42:D42"/>
    <mergeCell ref="B43:D43"/>
    <mergeCell ref="E41:F41"/>
    <mergeCell ref="G41:K41"/>
    <mergeCell ref="B41:D41"/>
    <mergeCell ref="E42:F42"/>
    <mergeCell ref="G42:K42"/>
    <mergeCell ref="E43:F43"/>
    <mergeCell ref="G43:K43"/>
    <mergeCell ref="S3:S4"/>
    <mergeCell ref="F4:I4"/>
    <mergeCell ref="B37:I37"/>
    <mergeCell ref="E38:F38"/>
    <mergeCell ref="G38:K38"/>
  </mergeCells>
  <phoneticPr fontId="30" type="noConversion"/>
  <pageMargins left="0.7" right="0.7" top="0.75" bottom="0.75" header="0.3" footer="0.3"/>
  <pageSetup paperSize="8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6"/>
  <sheetViews>
    <sheetView zoomScaleNormal="100" workbookViewId="0">
      <selection activeCell="A2" sqref="A2"/>
    </sheetView>
  </sheetViews>
  <sheetFormatPr defaultRowHeight="12.75"/>
  <cols>
    <col min="1" max="1" width="20.42578125" customWidth="1"/>
    <col min="2" max="2" width="12.85546875" customWidth="1"/>
    <col min="3" max="3" width="12.140625" customWidth="1"/>
    <col min="4" max="4" width="11.42578125" customWidth="1"/>
    <col min="5" max="5" width="12.140625" customWidth="1"/>
    <col min="6" max="6" width="13.85546875" customWidth="1"/>
    <col min="12" max="12" width="19" customWidth="1"/>
    <col min="13" max="13" width="13.85546875" customWidth="1"/>
    <col min="14" max="14" width="14.140625" customWidth="1"/>
    <col min="15" max="15" width="14.28515625" customWidth="1"/>
    <col min="16" max="16" width="15.28515625" customWidth="1"/>
    <col min="17" max="17" width="15.140625" customWidth="1"/>
  </cols>
  <sheetData>
    <row r="1" spans="1:18" ht="15.75">
      <c r="A1" s="288" t="s">
        <v>111</v>
      </c>
      <c r="B1" s="260"/>
      <c r="C1" s="260"/>
      <c r="D1" s="260"/>
      <c r="E1" s="260"/>
      <c r="F1" s="260"/>
      <c r="G1" s="58"/>
    </row>
    <row r="2" spans="1:18" ht="15.75">
      <c r="A2" s="57"/>
      <c r="B2" s="16"/>
      <c r="C2" s="16"/>
      <c r="D2" s="16"/>
      <c r="E2" s="16"/>
      <c r="F2" s="16"/>
      <c r="L2" s="288"/>
      <c r="M2" s="260"/>
      <c r="N2" s="260"/>
      <c r="O2" s="260"/>
      <c r="P2" s="260"/>
      <c r="Q2" s="260"/>
      <c r="R2" s="58"/>
    </row>
    <row r="3" spans="1:18" ht="14.25" thickBot="1">
      <c r="F3" s="156" t="s">
        <v>71</v>
      </c>
    </row>
    <row r="4" spans="1:18" ht="15" customHeight="1">
      <c r="A4" s="289" t="s">
        <v>72</v>
      </c>
      <c r="B4" s="59" t="s">
        <v>73</v>
      </c>
      <c r="C4" s="291" t="s">
        <v>74</v>
      </c>
      <c r="D4" s="292"/>
      <c r="E4" s="59" t="s">
        <v>75</v>
      </c>
      <c r="F4" s="293" t="s">
        <v>76</v>
      </c>
    </row>
    <row r="5" spans="1:18" ht="15.75" customHeight="1" thickBot="1">
      <c r="A5" s="290"/>
      <c r="B5" s="60"/>
      <c r="C5" s="61" t="s">
        <v>77</v>
      </c>
      <c r="D5" s="62" t="s">
        <v>78</v>
      </c>
      <c r="E5" s="60"/>
      <c r="F5" s="294"/>
      <c r="Q5" s="156"/>
    </row>
    <row r="6" spans="1:18" ht="15">
      <c r="A6" s="157" t="s">
        <v>19</v>
      </c>
      <c r="B6" s="158">
        <v>257</v>
      </c>
      <c r="C6" s="129"/>
      <c r="D6" s="130"/>
      <c r="E6" s="159">
        <v>569</v>
      </c>
      <c r="F6" s="63">
        <f>B6+C6+D6+E6</f>
        <v>826</v>
      </c>
      <c r="L6" s="284"/>
      <c r="M6" s="160"/>
      <c r="N6" s="286"/>
      <c r="O6" s="286"/>
      <c r="P6" s="160"/>
      <c r="Q6" s="287"/>
    </row>
    <row r="7" spans="1:18" ht="15">
      <c r="A7" s="161" t="s">
        <v>20</v>
      </c>
      <c r="B7" s="162">
        <v>102</v>
      </c>
      <c r="C7" s="163">
        <v>78</v>
      </c>
      <c r="D7" s="164">
        <v>42</v>
      </c>
      <c r="E7" s="165">
        <v>155</v>
      </c>
      <c r="F7" s="64">
        <f t="shared" ref="F7:F30" si="0">B7+C7+D7+E7</f>
        <v>377</v>
      </c>
      <c r="L7" s="285"/>
      <c r="M7" s="166"/>
      <c r="N7" s="160"/>
      <c r="O7" s="160"/>
      <c r="P7" s="166"/>
      <c r="Q7" s="287"/>
    </row>
    <row r="8" spans="1:18" ht="15">
      <c r="A8" s="161" t="s">
        <v>21</v>
      </c>
      <c r="B8" s="162">
        <v>3265</v>
      </c>
      <c r="C8" s="163">
        <v>2481</v>
      </c>
      <c r="D8" s="164">
        <v>1630</v>
      </c>
      <c r="E8" s="165">
        <v>35948</v>
      </c>
      <c r="F8" s="64">
        <f t="shared" si="0"/>
        <v>43324</v>
      </c>
      <c r="L8" s="167"/>
      <c r="M8" s="168"/>
      <c r="N8" s="169"/>
      <c r="O8" s="170"/>
      <c r="P8" s="171"/>
      <c r="Q8" s="172"/>
    </row>
    <row r="9" spans="1:18" ht="15">
      <c r="A9" s="161" t="s">
        <v>22</v>
      </c>
      <c r="B9" s="162">
        <v>110</v>
      </c>
      <c r="C9" s="163">
        <v>84</v>
      </c>
      <c r="D9" s="164">
        <v>34</v>
      </c>
      <c r="E9" s="165">
        <v>167</v>
      </c>
      <c r="F9" s="64">
        <f t="shared" si="0"/>
        <v>395</v>
      </c>
      <c r="L9" s="167"/>
      <c r="M9" s="168"/>
      <c r="N9" s="168"/>
      <c r="O9" s="170"/>
      <c r="P9" s="171"/>
      <c r="Q9" s="172"/>
    </row>
    <row r="10" spans="1:18" ht="15">
      <c r="A10" s="161" t="s">
        <v>23</v>
      </c>
      <c r="B10" s="162">
        <v>227</v>
      </c>
      <c r="C10" s="163">
        <v>173</v>
      </c>
      <c r="D10" s="164">
        <v>97</v>
      </c>
      <c r="E10" s="165">
        <v>345</v>
      </c>
      <c r="F10" s="64">
        <f t="shared" si="0"/>
        <v>842</v>
      </c>
      <c r="L10" s="167"/>
      <c r="M10" s="168"/>
      <c r="N10" s="168"/>
      <c r="O10" s="170"/>
      <c r="P10" s="171"/>
      <c r="Q10" s="172"/>
    </row>
    <row r="11" spans="1:18" ht="15">
      <c r="A11" s="161" t="s">
        <v>28</v>
      </c>
      <c r="B11" s="173">
        <v>50</v>
      </c>
      <c r="C11" s="96"/>
      <c r="D11" s="97"/>
      <c r="E11" s="165">
        <v>234</v>
      </c>
      <c r="F11" s="64">
        <f t="shared" si="0"/>
        <v>284</v>
      </c>
      <c r="L11" s="167"/>
      <c r="M11" s="168"/>
      <c r="N11" s="168"/>
      <c r="O11" s="170"/>
      <c r="P11" s="171"/>
      <c r="Q11" s="172"/>
    </row>
    <row r="12" spans="1:18" ht="15">
      <c r="A12" s="161" t="s">
        <v>29</v>
      </c>
      <c r="B12" s="162">
        <v>50</v>
      </c>
      <c r="C12" s="163">
        <v>32</v>
      </c>
      <c r="D12" s="164">
        <v>22</v>
      </c>
      <c r="E12" s="165">
        <v>65</v>
      </c>
      <c r="F12" s="64">
        <f t="shared" si="0"/>
        <v>169</v>
      </c>
      <c r="L12" s="167"/>
      <c r="M12" s="168"/>
      <c r="N12" s="168"/>
      <c r="O12" s="170"/>
      <c r="P12" s="171"/>
      <c r="Q12" s="172"/>
    </row>
    <row r="13" spans="1:18" ht="15">
      <c r="A13" s="161" t="s">
        <v>30</v>
      </c>
      <c r="B13" s="162">
        <v>165</v>
      </c>
      <c r="C13" s="96"/>
      <c r="D13" s="97"/>
      <c r="E13" s="165">
        <v>250</v>
      </c>
      <c r="F13" s="64">
        <f t="shared" si="0"/>
        <v>415</v>
      </c>
      <c r="L13" s="167"/>
      <c r="M13" s="169"/>
      <c r="N13" s="169"/>
      <c r="O13" s="170"/>
      <c r="P13" s="171"/>
      <c r="Q13" s="172"/>
    </row>
    <row r="14" spans="1:18" ht="15">
      <c r="A14" s="161" t="s">
        <v>31</v>
      </c>
      <c r="B14" s="162">
        <v>127</v>
      </c>
      <c r="C14" s="163">
        <v>97</v>
      </c>
      <c r="D14" s="164">
        <v>49</v>
      </c>
      <c r="E14" s="165">
        <v>193</v>
      </c>
      <c r="F14" s="64">
        <f t="shared" si="0"/>
        <v>466</v>
      </c>
      <c r="L14" s="167"/>
      <c r="M14" s="168"/>
      <c r="N14" s="168"/>
      <c r="O14" s="170"/>
      <c r="P14" s="171"/>
      <c r="Q14" s="172"/>
    </row>
    <row r="15" spans="1:18" ht="15">
      <c r="A15" s="161" t="s">
        <v>32</v>
      </c>
      <c r="B15" s="162">
        <v>429</v>
      </c>
      <c r="C15" s="96"/>
      <c r="D15" s="97"/>
      <c r="E15" s="165">
        <v>651</v>
      </c>
      <c r="F15" s="64">
        <f t="shared" si="0"/>
        <v>1080</v>
      </c>
      <c r="L15" s="167"/>
      <c r="M15" s="168"/>
      <c r="N15" s="169"/>
      <c r="O15" s="170"/>
      <c r="P15" s="171"/>
      <c r="Q15" s="172"/>
    </row>
    <row r="16" spans="1:18" ht="15">
      <c r="A16" s="161" t="s">
        <v>33</v>
      </c>
      <c r="B16" s="173">
        <v>50</v>
      </c>
      <c r="C16" s="96"/>
      <c r="D16" s="97"/>
      <c r="E16" s="165">
        <v>259</v>
      </c>
      <c r="F16" s="64">
        <f t="shared" si="0"/>
        <v>309</v>
      </c>
      <c r="L16" s="167"/>
      <c r="M16" s="168"/>
      <c r="N16" s="168"/>
      <c r="O16" s="170"/>
      <c r="P16" s="171"/>
      <c r="Q16" s="172"/>
    </row>
    <row r="17" spans="1:17" ht="15">
      <c r="A17" s="161" t="s">
        <v>34</v>
      </c>
      <c r="B17" s="162">
        <v>182</v>
      </c>
      <c r="C17" s="163">
        <v>139</v>
      </c>
      <c r="D17" s="164">
        <v>87</v>
      </c>
      <c r="E17" s="165">
        <v>394</v>
      </c>
      <c r="F17" s="64">
        <f t="shared" si="0"/>
        <v>802</v>
      </c>
      <c r="L17" s="167"/>
      <c r="M17" s="168"/>
      <c r="N17" s="169"/>
      <c r="O17" s="170"/>
      <c r="P17" s="171"/>
      <c r="Q17" s="172"/>
    </row>
    <row r="18" spans="1:17" ht="15">
      <c r="A18" s="161" t="s">
        <v>35</v>
      </c>
      <c r="B18" s="162">
        <v>83</v>
      </c>
      <c r="C18" s="163">
        <v>63</v>
      </c>
      <c r="D18" s="164">
        <v>26</v>
      </c>
      <c r="E18" s="165">
        <v>304</v>
      </c>
      <c r="F18" s="64">
        <f t="shared" si="0"/>
        <v>476</v>
      </c>
      <c r="L18" s="167"/>
      <c r="M18" s="169"/>
      <c r="N18" s="169"/>
      <c r="O18" s="170"/>
      <c r="P18" s="171"/>
      <c r="Q18" s="172"/>
    </row>
    <row r="19" spans="1:17" ht="15">
      <c r="A19" s="161" t="s">
        <v>36</v>
      </c>
      <c r="B19" s="162">
        <v>105</v>
      </c>
      <c r="C19" s="163">
        <v>80</v>
      </c>
      <c r="D19" s="164">
        <v>40</v>
      </c>
      <c r="E19" s="165">
        <v>159</v>
      </c>
      <c r="F19" s="64">
        <f t="shared" si="0"/>
        <v>384</v>
      </c>
      <c r="L19" s="167"/>
      <c r="M19" s="168"/>
      <c r="N19" s="168"/>
      <c r="O19" s="170"/>
      <c r="P19" s="171"/>
      <c r="Q19" s="172"/>
    </row>
    <row r="20" spans="1:17" ht="15">
      <c r="A20" s="161" t="s">
        <v>37</v>
      </c>
      <c r="B20" s="162">
        <v>130</v>
      </c>
      <c r="C20" s="163">
        <v>99</v>
      </c>
      <c r="D20" s="164">
        <v>60</v>
      </c>
      <c r="E20" s="165">
        <v>197</v>
      </c>
      <c r="F20" s="64">
        <f t="shared" si="0"/>
        <v>486</v>
      </c>
      <c r="L20" s="167"/>
      <c r="M20" s="168"/>
      <c r="N20" s="168"/>
      <c r="O20" s="170"/>
      <c r="P20" s="171"/>
      <c r="Q20" s="172"/>
    </row>
    <row r="21" spans="1:17" ht="15">
      <c r="A21" s="161" t="s">
        <v>38</v>
      </c>
      <c r="B21" s="162">
        <v>188</v>
      </c>
      <c r="C21" s="163">
        <v>143</v>
      </c>
      <c r="D21" s="164">
        <v>90</v>
      </c>
      <c r="E21" s="165">
        <v>286</v>
      </c>
      <c r="F21" s="64">
        <f t="shared" si="0"/>
        <v>707</v>
      </c>
      <c r="L21" s="167"/>
      <c r="M21" s="168"/>
      <c r="N21" s="168"/>
      <c r="O21" s="170"/>
      <c r="P21" s="171"/>
      <c r="Q21" s="172"/>
    </row>
    <row r="22" spans="1:17" ht="15">
      <c r="A22" s="161" t="s">
        <v>39</v>
      </c>
      <c r="B22" s="162">
        <v>85</v>
      </c>
      <c r="C22" s="163">
        <v>64</v>
      </c>
      <c r="D22" s="131"/>
      <c r="E22" s="165">
        <v>128</v>
      </c>
      <c r="F22" s="64">
        <f t="shared" si="0"/>
        <v>277</v>
      </c>
      <c r="L22" s="167"/>
      <c r="M22" s="168"/>
      <c r="N22" s="168"/>
      <c r="O22" s="170"/>
      <c r="P22" s="171"/>
      <c r="Q22" s="172"/>
    </row>
    <row r="23" spans="1:17" ht="15">
      <c r="A23" s="161" t="s">
        <v>40</v>
      </c>
      <c r="B23" s="162">
        <v>88</v>
      </c>
      <c r="C23" s="96"/>
      <c r="D23" s="97"/>
      <c r="E23" s="165">
        <v>134</v>
      </c>
      <c r="F23" s="64">
        <f t="shared" si="0"/>
        <v>222</v>
      </c>
      <c r="L23" s="167"/>
      <c r="M23" s="168"/>
      <c r="N23" s="168"/>
      <c r="O23" s="170"/>
      <c r="P23" s="171"/>
      <c r="Q23" s="172"/>
    </row>
    <row r="24" spans="1:17" ht="15">
      <c r="A24" s="161" t="s">
        <v>42</v>
      </c>
      <c r="B24" s="173">
        <v>50</v>
      </c>
      <c r="C24" s="96"/>
      <c r="D24" s="97"/>
      <c r="E24" s="165">
        <v>21</v>
      </c>
      <c r="F24" s="64">
        <f t="shared" si="0"/>
        <v>71</v>
      </c>
      <c r="L24" s="167"/>
      <c r="M24" s="168"/>
      <c r="N24" s="168"/>
      <c r="O24" s="170"/>
      <c r="P24" s="171"/>
      <c r="Q24" s="172"/>
    </row>
    <row r="25" spans="1:17" ht="15">
      <c r="A25" s="161" t="s">
        <v>43</v>
      </c>
      <c r="B25" s="162">
        <v>576</v>
      </c>
      <c r="C25" s="163">
        <v>438</v>
      </c>
      <c r="D25" s="164">
        <v>210</v>
      </c>
      <c r="E25" s="165">
        <v>1174</v>
      </c>
      <c r="F25" s="64">
        <f t="shared" si="0"/>
        <v>2398</v>
      </c>
      <c r="L25" s="167"/>
      <c r="M25" s="168"/>
      <c r="N25" s="169"/>
      <c r="O25" s="170"/>
      <c r="P25" s="171"/>
      <c r="Q25" s="172"/>
    </row>
    <row r="26" spans="1:17" ht="15">
      <c r="A26" s="161" t="s">
        <v>44</v>
      </c>
      <c r="B26" s="162">
        <v>50</v>
      </c>
      <c r="C26" s="96"/>
      <c r="D26" s="164">
        <v>25</v>
      </c>
      <c r="E26" s="165">
        <v>60</v>
      </c>
      <c r="F26" s="64">
        <f t="shared" si="0"/>
        <v>135</v>
      </c>
      <c r="L26" s="167"/>
      <c r="M26" s="169"/>
      <c r="N26" s="169"/>
      <c r="O26" s="170"/>
      <c r="P26" s="171"/>
      <c r="Q26" s="172"/>
    </row>
    <row r="27" spans="1:17" ht="15">
      <c r="A27" s="161" t="s">
        <v>45</v>
      </c>
      <c r="B27" s="162">
        <v>344</v>
      </c>
      <c r="C27" s="163">
        <v>261</v>
      </c>
      <c r="D27" s="164">
        <v>162</v>
      </c>
      <c r="E27" s="165">
        <v>577</v>
      </c>
      <c r="F27" s="64">
        <f t="shared" si="0"/>
        <v>1344</v>
      </c>
      <c r="L27" s="167"/>
      <c r="M27" s="168"/>
      <c r="N27" s="168"/>
      <c r="O27" s="170"/>
      <c r="P27" s="171"/>
      <c r="Q27" s="172"/>
    </row>
    <row r="28" spans="1:17" ht="15">
      <c r="A28" s="161" t="s">
        <v>46</v>
      </c>
      <c r="B28" s="162">
        <v>206</v>
      </c>
      <c r="C28" s="163">
        <v>156</v>
      </c>
      <c r="D28" s="164">
        <v>90</v>
      </c>
      <c r="E28" s="165">
        <v>429</v>
      </c>
      <c r="F28" s="64">
        <f t="shared" si="0"/>
        <v>881</v>
      </c>
      <c r="L28" s="167"/>
      <c r="M28" s="168"/>
      <c r="N28" s="169"/>
      <c r="O28" s="170"/>
      <c r="P28" s="171"/>
      <c r="Q28" s="172"/>
    </row>
    <row r="29" spans="1:17" ht="15">
      <c r="A29" s="161" t="s">
        <v>47</v>
      </c>
      <c r="B29" s="162">
        <v>75</v>
      </c>
      <c r="C29" s="163">
        <v>57</v>
      </c>
      <c r="D29" s="164">
        <v>32</v>
      </c>
      <c r="E29" s="165">
        <v>114</v>
      </c>
      <c r="F29" s="64">
        <f t="shared" si="0"/>
        <v>278</v>
      </c>
      <c r="L29" s="167"/>
      <c r="M29" s="168"/>
      <c r="N29" s="168"/>
      <c r="O29" s="170"/>
      <c r="P29" s="171"/>
      <c r="Q29" s="172"/>
    </row>
    <row r="30" spans="1:17" ht="15.75" thickBot="1">
      <c r="A30" s="174" t="s">
        <v>48</v>
      </c>
      <c r="B30" s="175">
        <v>50</v>
      </c>
      <c r="C30" s="94"/>
      <c r="D30" s="95"/>
      <c r="E30" s="176">
        <v>745</v>
      </c>
      <c r="F30" s="65">
        <f t="shared" si="0"/>
        <v>795</v>
      </c>
      <c r="L30" s="167"/>
      <c r="M30" s="168"/>
      <c r="N30" s="168"/>
      <c r="O30" s="170"/>
      <c r="P30" s="171"/>
      <c r="Q30" s="172"/>
    </row>
    <row r="31" spans="1:17" ht="15.75" thickBot="1">
      <c r="A31" s="177" t="s">
        <v>10</v>
      </c>
      <c r="B31" s="178">
        <f>SUM(B6:B30)</f>
        <v>7044</v>
      </c>
      <c r="C31" s="179">
        <f>SUM(C6:C30)</f>
        <v>4445</v>
      </c>
      <c r="D31" s="180">
        <f>SUM(D6:D30)</f>
        <v>2696</v>
      </c>
      <c r="E31" s="181">
        <f>SUM(E6:E30)</f>
        <v>43558</v>
      </c>
      <c r="F31" s="66">
        <f>B31+C31+D31+E31</f>
        <v>57743</v>
      </c>
      <c r="H31" s="13">
        <f>SUM(F6:F30)</f>
        <v>57743</v>
      </c>
      <c r="L31" s="167"/>
      <c r="M31" s="168"/>
      <c r="N31" s="168"/>
      <c r="O31" s="170"/>
      <c r="P31" s="171"/>
      <c r="Q31" s="172"/>
    </row>
    <row r="32" spans="1:17" ht="15">
      <c r="H32" s="13">
        <f>SUM(B31:E31)</f>
        <v>57743</v>
      </c>
      <c r="L32" s="167"/>
      <c r="M32" s="169"/>
      <c r="N32" s="169"/>
      <c r="O32" s="170"/>
      <c r="P32" s="171"/>
      <c r="Q32" s="172"/>
    </row>
    <row r="33" spans="2:17" ht="15">
      <c r="B33">
        <v>300</v>
      </c>
      <c r="D33" s="182">
        <v>400</v>
      </c>
      <c r="L33" s="183"/>
      <c r="M33" s="184"/>
      <c r="N33" s="184"/>
      <c r="O33" s="170"/>
      <c r="P33" s="171"/>
      <c r="Q33" s="172"/>
    </row>
    <row r="34" spans="2:17">
      <c r="B34" s="13">
        <f>SUM(B31:B33)</f>
        <v>7344</v>
      </c>
      <c r="D34">
        <f>SUM(D31:D33)</f>
        <v>3096</v>
      </c>
    </row>
    <row r="36" spans="2:17">
      <c r="D36" s="13">
        <f>C31+D34</f>
        <v>7541</v>
      </c>
    </row>
  </sheetData>
  <mergeCells count="8">
    <mergeCell ref="L6:L7"/>
    <mergeCell ref="N6:O6"/>
    <mergeCell ref="Q6:Q7"/>
    <mergeCell ref="A1:F1"/>
    <mergeCell ref="L2:Q2"/>
    <mergeCell ref="A4:A5"/>
    <mergeCell ref="C4:D4"/>
    <mergeCell ref="F4:F5"/>
  </mergeCells>
  <phoneticPr fontId="3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3</vt:i4>
      </vt:variant>
    </vt:vector>
  </HeadingPairs>
  <TitlesOfParts>
    <vt:vector size="7" baseType="lpstr">
      <vt:lpstr>Tagok 1A</vt:lpstr>
      <vt:lpstr>Bérek 2018</vt:lpstr>
      <vt:lpstr>Tagok2</vt:lpstr>
      <vt:lpstr>Hozzájárulások összesítése</vt:lpstr>
      <vt:lpstr>'Hozzájárulások összesítése'!Nyomtatási_terület</vt:lpstr>
      <vt:lpstr>'Tagok 1A'!Nyomtatási_terület</vt:lpstr>
      <vt:lpstr>Tagok2!Nyomtatási_terület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Bonyhád</dc:creator>
  <cp:lastModifiedBy>Polgármester</cp:lastModifiedBy>
  <cp:lastPrinted>2020-01-30T13:20:22Z</cp:lastPrinted>
  <dcterms:created xsi:type="dcterms:W3CDTF">2017-01-12T09:21:00Z</dcterms:created>
  <dcterms:modified xsi:type="dcterms:W3CDTF">2020-03-09T09:41:23Z</dcterms:modified>
</cp:coreProperties>
</file>